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1"/>
  </bookViews>
  <sheets>
    <sheet name="71,82-94" sheetId="1" r:id="rId1"/>
    <sheet name="à partir de 95" sheetId="2" r:id="rId2"/>
  </sheets>
  <externalReferences>
    <externalReference r:id="rId5"/>
  </externalReferences>
  <definedNames>
    <definedName name="Zone_impres_MI" localSheetId="1">'à partir de 95'!#REF!</definedName>
    <definedName name="ZONE_IMPRES_MI">'à partir de 95'!#REF!</definedName>
  </definedNames>
  <calcPr fullCalcOnLoad="1"/>
</workbook>
</file>

<file path=xl/sharedStrings.xml><?xml version="1.0" encoding="utf-8"?>
<sst xmlns="http://schemas.openxmlformats.org/spreadsheetml/2006/main" count="107" uniqueCount="54">
  <si>
    <t xml:space="preserve"> Population</t>
  </si>
  <si>
    <t xml:space="preserve"> 1 - 4 Population marocaine selon l'âge et le sexe (1)</t>
  </si>
  <si>
    <t xml:space="preserve">  1971 </t>
  </si>
  <si>
    <t xml:space="preserve">  1982   </t>
  </si>
  <si>
    <t xml:space="preserve">  1983</t>
  </si>
  <si>
    <t xml:space="preserve">  1984</t>
  </si>
  <si>
    <t xml:space="preserve">  1985</t>
  </si>
  <si>
    <t xml:space="preserve">  1986</t>
  </si>
  <si>
    <t xml:space="preserve">  1987</t>
  </si>
  <si>
    <t xml:space="preserve">  1988</t>
  </si>
  <si>
    <t xml:space="preserve">   (2)</t>
  </si>
  <si>
    <t xml:space="preserve"> 0 - 4 .....</t>
  </si>
  <si>
    <t xml:space="preserve">  Masculin .</t>
  </si>
  <si>
    <t xml:space="preserve">  Féminin ..</t>
  </si>
  <si>
    <t xml:space="preserve"> 5 - 9 .....</t>
  </si>
  <si>
    <t xml:space="preserve"> 10 - 14 ...</t>
  </si>
  <si>
    <t xml:space="preserve"> 15 - 24 ...</t>
  </si>
  <si>
    <t xml:space="preserve"> 25 - 34 ...</t>
  </si>
  <si>
    <t xml:space="preserve"> 35 - 44 ...</t>
  </si>
  <si>
    <t xml:space="preserve"> 45 - 54 ...</t>
  </si>
  <si>
    <t xml:space="preserve"> 55 - 64 ...</t>
  </si>
  <si>
    <t xml:space="preserve"> 65 et plus..</t>
  </si>
  <si>
    <t xml:space="preserve"> Ensemble ..</t>
  </si>
  <si>
    <t xml:space="preserve"> (1) De l'année 1983 à 1990, il s'agit des projections de la population totale</t>
  </si>
  <si>
    <t xml:space="preserve">     effectuées au milieu de l'année</t>
  </si>
  <si>
    <t xml:space="preserve"> (2) Ces données ont été obtenues à partir de l'exploitation d'un échantillon de 5 %</t>
  </si>
  <si>
    <t xml:space="preserve">     des questionnaires du recensement général de la population et de l'habitat.</t>
  </si>
  <si>
    <t xml:space="preserve"> Source: Direction de la Statistique</t>
  </si>
  <si>
    <t xml:space="preserve">        En milliers</t>
  </si>
  <si>
    <t xml:space="preserve"> Territoire et population</t>
  </si>
  <si>
    <t xml:space="preserve"> 0 - 4 ans</t>
  </si>
  <si>
    <t xml:space="preserve">  Masculin </t>
  </si>
  <si>
    <t xml:space="preserve">  Féminin </t>
  </si>
  <si>
    <t xml:space="preserve"> 5 - 9 ans</t>
  </si>
  <si>
    <t xml:space="preserve"> 10 - 14 ans</t>
  </si>
  <si>
    <t xml:space="preserve"> 15 - 19 ans</t>
  </si>
  <si>
    <t xml:space="preserve"> 20 - 24 ans</t>
  </si>
  <si>
    <t xml:space="preserve"> 25 - 29 ans</t>
  </si>
  <si>
    <t xml:space="preserve"> 30 - 34 ans</t>
  </si>
  <si>
    <t xml:space="preserve"> 35 - 39 ans</t>
  </si>
  <si>
    <t xml:space="preserve"> 40 - 44 ans</t>
  </si>
  <si>
    <t xml:space="preserve"> 45 - 49 ans</t>
  </si>
  <si>
    <t xml:space="preserve"> 50 - 54 ans</t>
  </si>
  <si>
    <t xml:space="preserve"> 55 - 59 ans</t>
  </si>
  <si>
    <t xml:space="preserve"> 60 - 64 ans</t>
  </si>
  <si>
    <t xml:space="preserve"> 65 - 69 ans</t>
  </si>
  <si>
    <t xml:space="preserve"> 70 - 74 ans</t>
  </si>
  <si>
    <t xml:space="preserve"> 75 ans et plus</t>
  </si>
  <si>
    <t xml:space="preserve"> En milliers</t>
  </si>
  <si>
    <t xml:space="preserve"> Total</t>
  </si>
  <si>
    <t>(1) Projections au 1er juillet de chaque année</t>
  </si>
  <si>
    <t>Source : Centre d'Etudes et de Recherches Démographiques (CERED)</t>
  </si>
  <si>
    <t xml:space="preserve"> Non déclaré</t>
  </si>
  <si>
    <r>
      <t xml:space="preserve"> 1 - 4 Population selon l'âge et le sexe </t>
    </r>
    <r>
      <rPr>
        <i/>
        <vertAlign val="superscript"/>
        <sz val="10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</si>
</sst>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#\ ###\ ###"/>
    <numFmt numFmtId="166" formatCode="General_)"/>
    <numFmt numFmtId="167" formatCode="###\ ###"/>
    <numFmt numFmtId="168" formatCode="###,###"/>
    <numFmt numFmtId="169" formatCode="###\ ###\ ###"/>
  </numFmts>
  <fonts count="46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i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166" fontId="0" fillId="0" borderId="0">
      <alignment/>
      <protection/>
    </xf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66" fontId="0" fillId="0" borderId="0">
      <alignment/>
      <protection/>
    </xf>
  </cellStyleXfs>
  <cellXfs count="55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1" fontId="4" fillId="0" borderId="0" xfId="62" applyNumberFormat="1" applyFont="1" applyAlignment="1">
      <alignment vertic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65" fontId="5" fillId="0" borderId="0" xfId="62" applyNumberFormat="1" applyFont="1" applyAlignment="1" applyProtection="1">
      <alignment horizontal="left" vertical="center"/>
      <protection/>
    </xf>
    <xf numFmtId="165" fontId="6" fillId="0" borderId="0" xfId="62" applyNumberFormat="1" applyFont="1" applyAlignment="1" applyProtection="1" quotePrefix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5" fontId="3" fillId="0" borderId="0" xfId="50" applyNumberFormat="1" applyFont="1">
      <alignment/>
      <protection/>
    </xf>
    <xf numFmtId="165" fontId="3" fillId="0" borderId="0" xfId="0" applyNumberFormat="1" applyFont="1" applyAlignment="1">
      <alignment/>
    </xf>
    <xf numFmtId="165" fontId="3" fillId="0" borderId="0" xfId="62" applyNumberFormat="1" applyFont="1" applyAlignment="1">
      <alignment vertical="center"/>
      <protection/>
    </xf>
    <xf numFmtId="165" fontId="3" fillId="0" borderId="0" xfId="0" applyNumberFormat="1" applyFont="1" applyAlignment="1" applyProtection="1" quotePrefix="1">
      <alignment horizontal="right" vertical="center"/>
      <protection/>
    </xf>
    <xf numFmtId="165" fontId="3" fillId="0" borderId="0" xfId="0" applyNumberFormat="1" applyFont="1" applyAlignment="1">
      <alignment vertical="center"/>
    </xf>
    <xf numFmtId="166" fontId="3" fillId="0" borderId="0" xfId="62" applyFont="1" applyAlignment="1">
      <alignment vertical="center"/>
      <protection/>
    </xf>
    <xf numFmtId="165" fontId="3" fillId="0" borderId="0" xfId="62" applyNumberFormat="1" applyFont="1" applyAlignment="1" applyProtection="1" quotePrefix="1">
      <alignment horizontal="left" vertical="center"/>
      <protection/>
    </xf>
    <xf numFmtId="165" fontId="25" fillId="0" borderId="0" xfId="62" applyNumberFormat="1" applyFont="1" applyAlignment="1" applyProtection="1">
      <alignment horizontal="left" vertical="center"/>
      <protection/>
    </xf>
    <xf numFmtId="165" fontId="3" fillId="0" borderId="0" xfId="62" applyNumberFormat="1" applyFont="1" applyAlignment="1" applyProtection="1">
      <alignment horizontal="left" vertical="center"/>
      <protection/>
    </xf>
    <xf numFmtId="1" fontId="4" fillId="0" borderId="0" xfId="50" applyNumberFormat="1" applyFont="1" applyAlignment="1" applyProtection="1">
      <alignment vertical="center"/>
      <protection/>
    </xf>
    <xf numFmtId="1" fontId="4" fillId="0" borderId="0" xfId="50" applyNumberFormat="1" applyFont="1" applyAlignment="1">
      <alignment vertical="center"/>
      <protection/>
    </xf>
    <xf numFmtId="1" fontId="4" fillId="0" borderId="0" xfId="0" applyNumberFormat="1" applyFont="1" applyAlignment="1">
      <alignment vertical="center"/>
    </xf>
    <xf numFmtId="1" fontId="4" fillId="0" borderId="0" xfId="62" applyNumberFormat="1" applyFont="1" applyFill="1" applyAlignment="1">
      <alignment vertical="center"/>
      <protection/>
    </xf>
    <xf numFmtId="166" fontId="4" fillId="0" borderId="0" xfId="62" applyFont="1" applyAlignment="1">
      <alignment vertical="center"/>
      <protection/>
    </xf>
    <xf numFmtId="165" fontId="4" fillId="0" borderId="0" xfId="62" applyNumberFormat="1" applyFont="1" applyAlignment="1" applyProtection="1">
      <alignment horizontal="left" vertical="center"/>
      <protection/>
    </xf>
    <xf numFmtId="165" fontId="4" fillId="0" borderId="0" xfId="50" applyNumberFormat="1" applyFont="1" applyAlignment="1" applyProtection="1">
      <alignment vertical="center"/>
      <protection/>
    </xf>
    <xf numFmtId="165" fontId="4" fillId="0" borderId="0" xfId="0" applyNumberFormat="1" applyFont="1" applyAlignment="1" applyProtection="1">
      <alignment vertical="center"/>
      <protection/>
    </xf>
    <xf numFmtId="167" fontId="4" fillId="0" borderId="0" xfId="62" applyNumberFormat="1" applyFont="1" applyAlignment="1" applyProtection="1">
      <alignment vertical="center"/>
      <protection/>
    </xf>
    <xf numFmtId="165" fontId="4" fillId="0" borderId="0" xfId="62" applyNumberFormat="1" applyFont="1" applyAlignment="1" applyProtection="1">
      <alignment vertical="center"/>
      <protection/>
    </xf>
    <xf numFmtId="165" fontId="3" fillId="0" borderId="0" xfId="50" applyNumberFormat="1" applyFont="1" applyAlignment="1" applyProtection="1">
      <alignment vertical="center"/>
      <protection/>
    </xf>
    <xf numFmtId="169" fontId="3" fillId="0" borderId="0" xfId="0" applyNumberFormat="1" applyFont="1" applyAlignment="1" applyProtection="1">
      <alignment vertical="center"/>
      <protection/>
    </xf>
    <xf numFmtId="167" fontId="26" fillId="0" borderId="0" xfId="62" applyNumberFormat="1" applyFont="1" applyAlignment="1" applyProtection="1">
      <alignment vertical="center"/>
      <protection/>
    </xf>
    <xf numFmtId="165" fontId="3" fillId="0" borderId="0" xfId="62" applyNumberFormat="1" applyFont="1" applyBorder="1" applyAlignment="1">
      <alignment vertical="center"/>
      <protection/>
    </xf>
    <xf numFmtId="168" fontId="3" fillId="0" borderId="0" xfId="62" applyNumberFormat="1" applyFont="1" applyBorder="1" applyAlignment="1">
      <alignment vertical="center"/>
      <protection/>
    </xf>
    <xf numFmtId="168" fontId="3" fillId="0" borderId="0" xfId="0" applyNumberFormat="1" applyFont="1" applyAlignment="1">
      <alignment/>
    </xf>
    <xf numFmtId="167" fontId="3" fillId="0" borderId="0" xfId="62" applyNumberFormat="1" applyFont="1" applyBorder="1" applyAlignment="1">
      <alignment vertical="center"/>
      <protection/>
    </xf>
    <xf numFmtId="168" fontId="3" fillId="33" borderId="0" xfId="62" applyNumberFormat="1" applyFont="1" applyFill="1" applyBorder="1" applyAlignment="1">
      <alignment vertical="center"/>
      <protection/>
    </xf>
    <xf numFmtId="165" fontId="4" fillId="33" borderId="0" xfId="62" applyNumberFormat="1" applyFont="1" applyFill="1" applyAlignment="1" applyProtection="1">
      <alignment vertical="center"/>
      <protection/>
    </xf>
    <xf numFmtId="165" fontId="3" fillId="33" borderId="0" xfId="62" applyNumberFormat="1" applyFont="1" applyFill="1" applyBorder="1" applyAlignment="1">
      <alignment vertical="center"/>
      <protection/>
    </xf>
    <xf numFmtId="167" fontId="3" fillId="0" borderId="0" xfId="62" applyNumberFormat="1" applyFont="1" applyAlignment="1" applyProtection="1">
      <alignment vertical="center"/>
      <protection/>
    </xf>
    <xf numFmtId="165" fontId="4" fillId="0" borderId="0" xfId="62" applyNumberFormat="1" applyFont="1" applyAlignment="1" applyProtection="1" quotePrefix="1">
      <alignment horizontal="left" vertical="center"/>
      <protection/>
    </xf>
    <xf numFmtId="165" fontId="3" fillId="0" borderId="0" xfId="0" applyNumberFormat="1" applyFont="1" applyAlignment="1" applyProtection="1">
      <alignment vertical="center"/>
      <protection/>
    </xf>
    <xf numFmtId="165" fontId="3" fillId="0" borderId="0" xfId="62" applyNumberFormat="1" applyFont="1" applyAlignment="1" applyProtection="1">
      <alignment vertical="center"/>
      <protection/>
    </xf>
    <xf numFmtId="165" fontId="3" fillId="0" borderId="0" xfId="50" applyNumberFormat="1" applyFont="1" applyAlignment="1">
      <alignment vertical="center"/>
      <protection/>
    </xf>
    <xf numFmtId="165" fontId="27" fillId="0" borderId="0" xfId="62" applyNumberFormat="1" applyFont="1" applyAlignment="1">
      <alignment vertical="center"/>
      <protection/>
    </xf>
    <xf numFmtId="165" fontId="28" fillId="0" borderId="0" xfId="62" applyNumberFormat="1" applyFont="1" applyAlignment="1" applyProtection="1" quotePrefix="1">
      <alignment horizontal="left" vertical="center"/>
      <protection/>
    </xf>
    <xf numFmtId="166" fontId="28" fillId="0" borderId="0" xfId="62" applyFont="1" applyAlignment="1">
      <alignment vertical="center"/>
      <protection/>
    </xf>
    <xf numFmtId="165" fontId="27" fillId="0" borderId="0" xfId="0" applyNumberFormat="1" applyFont="1" applyAlignment="1">
      <alignment vertical="center"/>
    </xf>
    <xf numFmtId="166" fontId="3" fillId="0" borderId="0" xfId="50" applyFont="1" applyAlignment="1">
      <alignment vertical="center"/>
      <protection/>
    </xf>
    <xf numFmtId="165" fontId="27" fillId="0" borderId="0" xfId="50" applyNumberFormat="1" applyFont="1" applyAlignment="1">
      <alignment vertical="center"/>
      <protection/>
    </xf>
    <xf numFmtId="0" fontId="3" fillId="0" borderId="0" xfId="0" applyFont="1" applyAlignment="1">
      <alignment vertical="center"/>
    </xf>
    <xf numFmtId="165" fontId="3" fillId="0" borderId="0" xfId="62" applyNumberFormat="1" applyFont="1">
      <alignment/>
      <protection/>
    </xf>
    <xf numFmtId="165" fontId="4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OPU99-mod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  <cellStyle name="عادي_pop-200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-populat\pop-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rov-ur"/>
      <sheetName val="pprov-u"/>
      <sheetName val="pprov-r"/>
      <sheetName val="page1"/>
      <sheetName val="page2"/>
      <sheetName val="men-u"/>
      <sheetName val="men-r"/>
      <sheetName val="men-ur"/>
      <sheetName val="men-aur"/>
      <sheetName val="men-au"/>
      <sheetName val="men-ar"/>
    </sheetNames>
    <sheetDataSet>
      <sheetData sheetId="3">
        <row r="5">
          <cell r="W5">
            <v>1464</v>
          </cell>
          <cell r="X5">
            <v>1526</v>
          </cell>
        </row>
        <row r="6">
          <cell r="W6">
            <v>1478</v>
          </cell>
          <cell r="X6">
            <v>1531</v>
          </cell>
        </row>
        <row r="7">
          <cell r="W7">
            <v>1578</v>
          </cell>
          <cell r="X7">
            <v>1640</v>
          </cell>
        </row>
        <row r="8">
          <cell r="W8">
            <v>1596</v>
          </cell>
          <cell r="X8">
            <v>1637</v>
          </cell>
        </row>
        <row r="9">
          <cell r="W9">
            <v>1490</v>
          </cell>
          <cell r="X9">
            <v>1481</v>
          </cell>
        </row>
        <row r="10">
          <cell r="W10">
            <v>1339</v>
          </cell>
          <cell r="X10">
            <v>1304</v>
          </cell>
        </row>
        <row r="11">
          <cell r="W11">
            <v>1132</v>
          </cell>
          <cell r="X11">
            <v>1062</v>
          </cell>
        </row>
        <row r="12">
          <cell r="W12">
            <v>1029</v>
          </cell>
          <cell r="X12">
            <v>922</v>
          </cell>
        </row>
        <row r="13">
          <cell r="W13">
            <v>858</v>
          </cell>
          <cell r="X13">
            <v>841</v>
          </cell>
        </row>
        <row r="14">
          <cell r="W14">
            <v>674</v>
          </cell>
          <cell r="X14">
            <v>708</v>
          </cell>
        </row>
        <row r="15">
          <cell r="W15">
            <v>478</v>
          </cell>
          <cell r="X15">
            <v>474</v>
          </cell>
        </row>
        <row r="16">
          <cell r="W16">
            <v>423</v>
          </cell>
          <cell r="X16">
            <v>353</v>
          </cell>
        </row>
        <row r="17">
          <cell r="W17">
            <v>354</v>
          </cell>
          <cell r="X17">
            <v>314</v>
          </cell>
        </row>
        <row r="18">
          <cell r="W18">
            <v>314</v>
          </cell>
          <cell r="X18">
            <v>289</v>
          </cell>
        </row>
        <row r="19">
          <cell r="W19">
            <v>215</v>
          </cell>
          <cell r="X19">
            <v>205</v>
          </cell>
        </row>
        <row r="20">
          <cell r="W20">
            <v>236</v>
          </cell>
          <cell r="X20">
            <v>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zoomScalePageLayoutView="0" workbookViewId="0" topLeftCell="A1">
      <selection activeCell="A43" sqref="A43:IV45"/>
    </sheetView>
  </sheetViews>
  <sheetFormatPr defaultColWidth="11.00390625" defaultRowHeight="12.75"/>
  <sheetData>
    <row r="1" spans="1:15" ht="20.25">
      <c r="A1" s="10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9.5">
      <c r="A3" s="11" t="s">
        <v>1</v>
      </c>
      <c r="B3" s="5"/>
      <c r="C3" s="5"/>
      <c r="D3" s="5"/>
      <c r="E3" s="5"/>
      <c r="F3" s="5"/>
      <c r="G3" s="5"/>
      <c r="H3" s="5"/>
      <c r="I3" s="4"/>
      <c r="J3" s="5"/>
      <c r="K3" s="5"/>
      <c r="L3" s="5"/>
      <c r="M3" s="5"/>
      <c r="N3" s="4" t="s">
        <v>28</v>
      </c>
      <c r="O3" s="5"/>
    </row>
    <row r="4" spans="1:15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6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>
        <v>1989</v>
      </c>
      <c r="K5" s="4">
        <v>1990</v>
      </c>
      <c r="L5" s="4">
        <v>1991</v>
      </c>
      <c r="M5" s="4">
        <v>1992</v>
      </c>
      <c r="N5" s="4">
        <v>1993</v>
      </c>
      <c r="O5" s="4">
        <v>1994</v>
      </c>
    </row>
    <row r="6" spans="1:15" ht="12.75">
      <c r="A6" s="6"/>
      <c r="B6" s="4" t="s">
        <v>10</v>
      </c>
      <c r="C6" s="4" t="s">
        <v>10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1" t="s">
        <v>11</v>
      </c>
      <c r="B7" s="4">
        <f aca="true" t="shared" si="0" ref="B7:O7">B8+B9</f>
        <v>2488</v>
      </c>
      <c r="C7" s="4">
        <f t="shared" si="0"/>
        <v>3106</v>
      </c>
      <c r="D7" s="4">
        <f t="shared" si="0"/>
        <v>3208</v>
      </c>
      <c r="E7" s="4">
        <f t="shared" si="0"/>
        <v>3325</v>
      </c>
      <c r="F7" s="4">
        <f t="shared" si="0"/>
        <v>3446</v>
      </c>
      <c r="G7" s="4">
        <f t="shared" si="0"/>
        <v>3582</v>
      </c>
      <c r="H7" s="4">
        <f t="shared" si="0"/>
        <v>3715</v>
      </c>
      <c r="I7" s="4">
        <f t="shared" si="0"/>
        <v>3755</v>
      </c>
      <c r="J7" s="4">
        <f t="shared" si="0"/>
        <v>3310</v>
      </c>
      <c r="K7" s="4">
        <f t="shared" si="0"/>
        <v>3303</v>
      </c>
      <c r="L7" s="4">
        <f t="shared" si="0"/>
        <v>3305</v>
      </c>
      <c r="M7" s="4">
        <f t="shared" si="0"/>
        <v>3327</v>
      </c>
      <c r="N7" s="4">
        <f t="shared" si="0"/>
        <v>3313</v>
      </c>
      <c r="O7" s="4">
        <f t="shared" si="0"/>
        <v>3298</v>
      </c>
    </row>
    <row r="8" spans="1:15" ht="12.75">
      <c r="A8" s="1" t="s">
        <v>12</v>
      </c>
      <c r="B8" s="4">
        <v>1256</v>
      </c>
      <c r="C8" s="4">
        <v>1575</v>
      </c>
      <c r="D8" s="4">
        <v>1628</v>
      </c>
      <c r="E8" s="4">
        <v>1689</v>
      </c>
      <c r="F8" s="4">
        <v>1752</v>
      </c>
      <c r="G8" s="4">
        <v>1820</v>
      </c>
      <c r="H8" s="4">
        <v>1888</v>
      </c>
      <c r="I8" s="4">
        <v>1909</v>
      </c>
      <c r="J8" s="4">
        <v>1665</v>
      </c>
      <c r="K8" s="4">
        <v>1664</v>
      </c>
      <c r="L8" s="4">
        <v>1672</v>
      </c>
      <c r="M8" s="4">
        <v>1697</v>
      </c>
      <c r="N8" s="4">
        <v>1691</v>
      </c>
      <c r="O8" s="4">
        <v>1684</v>
      </c>
    </row>
    <row r="9" spans="1:15" ht="12.75">
      <c r="A9" s="1" t="s">
        <v>13</v>
      </c>
      <c r="B9" s="4">
        <v>1232</v>
      </c>
      <c r="C9" s="4">
        <v>1531</v>
      </c>
      <c r="D9" s="4">
        <v>1580</v>
      </c>
      <c r="E9" s="4">
        <v>1636</v>
      </c>
      <c r="F9" s="4">
        <v>1694</v>
      </c>
      <c r="G9" s="4">
        <v>1762</v>
      </c>
      <c r="H9" s="4">
        <v>1827</v>
      </c>
      <c r="I9" s="4">
        <v>1846</v>
      </c>
      <c r="J9" s="4">
        <v>1645</v>
      </c>
      <c r="K9" s="4">
        <v>1639</v>
      </c>
      <c r="L9" s="4">
        <v>1633</v>
      </c>
      <c r="M9" s="4">
        <v>1630</v>
      </c>
      <c r="N9" s="4">
        <v>1622</v>
      </c>
      <c r="O9" s="4">
        <v>1614</v>
      </c>
    </row>
    <row r="10" spans="1:15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1" t="s">
        <v>14</v>
      </c>
      <c r="B11" s="4">
        <f aca="true" t="shared" si="1" ref="B11:O11">B12+B13</f>
        <v>2458</v>
      </c>
      <c r="C11" s="4">
        <f t="shared" si="1"/>
        <v>2926</v>
      </c>
      <c r="D11" s="4">
        <f t="shared" si="1"/>
        <v>2936</v>
      </c>
      <c r="E11" s="4">
        <f t="shared" si="1"/>
        <v>2955</v>
      </c>
      <c r="F11" s="4">
        <f t="shared" si="1"/>
        <v>2974</v>
      </c>
      <c r="G11" s="4">
        <f t="shared" si="1"/>
        <v>2994</v>
      </c>
      <c r="H11" s="4">
        <f t="shared" si="1"/>
        <v>3013</v>
      </c>
      <c r="I11" s="4">
        <f t="shared" si="1"/>
        <v>3127</v>
      </c>
      <c r="J11" s="4">
        <f t="shared" si="1"/>
        <v>3317</v>
      </c>
      <c r="K11" s="4">
        <f t="shared" si="1"/>
        <v>3326</v>
      </c>
      <c r="L11" s="4">
        <f t="shared" si="1"/>
        <v>3314</v>
      </c>
      <c r="M11" s="4">
        <f t="shared" si="1"/>
        <v>3270</v>
      </c>
      <c r="N11" s="4">
        <f t="shared" si="1"/>
        <v>3260</v>
      </c>
      <c r="O11" s="4">
        <f t="shared" si="1"/>
        <v>3251</v>
      </c>
    </row>
    <row r="12" spans="1:15" ht="12.75">
      <c r="A12" s="1" t="s">
        <v>12</v>
      </c>
      <c r="B12" s="4">
        <v>1248</v>
      </c>
      <c r="C12" s="4">
        <v>1490</v>
      </c>
      <c r="D12" s="4">
        <v>1493</v>
      </c>
      <c r="E12" s="4">
        <v>1501</v>
      </c>
      <c r="F12" s="4">
        <v>1509</v>
      </c>
      <c r="G12" s="4">
        <v>1519</v>
      </c>
      <c r="H12" s="4">
        <v>1527</v>
      </c>
      <c r="I12" s="4">
        <v>1585</v>
      </c>
      <c r="J12" s="4">
        <v>1700</v>
      </c>
      <c r="K12" s="4">
        <v>1700</v>
      </c>
      <c r="L12" s="4">
        <v>1684</v>
      </c>
      <c r="M12" s="4">
        <v>1647</v>
      </c>
      <c r="N12" s="4">
        <v>1640</v>
      </c>
      <c r="O12" s="4">
        <v>1636</v>
      </c>
    </row>
    <row r="13" spans="1:15" ht="12.75">
      <c r="A13" s="1" t="s">
        <v>13</v>
      </c>
      <c r="B13" s="4">
        <v>1210</v>
      </c>
      <c r="C13" s="4">
        <v>1436</v>
      </c>
      <c r="D13" s="4">
        <v>1443</v>
      </c>
      <c r="E13" s="4">
        <v>1454</v>
      </c>
      <c r="F13" s="4">
        <v>1465</v>
      </c>
      <c r="G13" s="4">
        <v>1475</v>
      </c>
      <c r="H13" s="4">
        <v>1486</v>
      </c>
      <c r="I13" s="4">
        <v>1542</v>
      </c>
      <c r="J13" s="4">
        <v>1617</v>
      </c>
      <c r="K13" s="4">
        <v>1626</v>
      </c>
      <c r="L13" s="4">
        <v>1630</v>
      </c>
      <c r="M13" s="4">
        <v>1623</v>
      </c>
      <c r="N13" s="4">
        <v>1620</v>
      </c>
      <c r="O13" s="4">
        <v>1615</v>
      </c>
    </row>
    <row r="14" spans="1:15" ht="12.7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1" t="s">
        <v>15</v>
      </c>
      <c r="B15" s="4">
        <f aca="true" t="shared" si="2" ref="B15:O15">B16+B17</f>
        <v>2088</v>
      </c>
      <c r="C15" s="4">
        <f t="shared" si="2"/>
        <v>2576</v>
      </c>
      <c r="D15" s="4">
        <f t="shared" si="2"/>
        <v>2631</v>
      </c>
      <c r="E15" s="4">
        <f t="shared" si="2"/>
        <v>2696</v>
      </c>
      <c r="F15" s="4">
        <f t="shared" si="2"/>
        <v>2762</v>
      </c>
      <c r="G15" s="4">
        <f t="shared" si="2"/>
        <v>2826</v>
      </c>
      <c r="H15" s="4">
        <f t="shared" si="2"/>
        <v>2895</v>
      </c>
      <c r="I15" s="4">
        <f t="shared" si="2"/>
        <v>2915</v>
      </c>
      <c r="J15" s="4">
        <f t="shared" si="2"/>
        <v>3047</v>
      </c>
      <c r="K15" s="4">
        <f t="shared" si="2"/>
        <v>3118</v>
      </c>
      <c r="L15" s="4">
        <f t="shared" si="2"/>
        <v>3181</v>
      </c>
      <c r="M15" s="4">
        <f t="shared" si="2"/>
        <v>3236</v>
      </c>
      <c r="N15" s="4">
        <f t="shared" si="2"/>
        <v>3277</v>
      </c>
      <c r="O15" s="4">
        <f t="shared" si="2"/>
        <v>3302</v>
      </c>
    </row>
    <row r="16" spans="1:15" ht="12.75">
      <c r="A16" s="1" t="s">
        <v>12</v>
      </c>
      <c r="B16" s="4">
        <v>1100</v>
      </c>
      <c r="C16" s="4">
        <v>1322</v>
      </c>
      <c r="D16" s="4">
        <v>1348</v>
      </c>
      <c r="E16" s="4">
        <v>1379</v>
      </c>
      <c r="F16" s="4">
        <v>1410</v>
      </c>
      <c r="G16" s="4">
        <v>1441</v>
      </c>
      <c r="H16" s="4">
        <v>1474</v>
      </c>
      <c r="I16" s="4">
        <v>1483</v>
      </c>
      <c r="J16" s="4">
        <v>1554</v>
      </c>
      <c r="K16" s="4">
        <v>1595</v>
      </c>
      <c r="L16" s="4">
        <v>1631</v>
      </c>
      <c r="M16" s="4">
        <v>1661</v>
      </c>
      <c r="N16" s="4">
        <v>1682</v>
      </c>
      <c r="O16" s="4">
        <v>1693</v>
      </c>
    </row>
    <row r="17" spans="1:15" ht="12.75">
      <c r="A17" s="1" t="s">
        <v>13</v>
      </c>
      <c r="B17" s="4">
        <v>988</v>
      </c>
      <c r="C17" s="4">
        <v>1254</v>
      </c>
      <c r="D17" s="4">
        <v>1283</v>
      </c>
      <c r="E17" s="4">
        <v>1317</v>
      </c>
      <c r="F17" s="4">
        <v>1352</v>
      </c>
      <c r="G17" s="4">
        <v>1385</v>
      </c>
      <c r="H17" s="4">
        <v>1421</v>
      </c>
      <c r="I17" s="4">
        <v>1432</v>
      </c>
      <c r="J17" s="4">
        <v>1493</v>
      </c>
      <c r="K17" s="4">
        <v>1523</v>
      </c>
      <c r="L17" s="4">
        <v>1550</v>
      </c>
      <c r="M17" s="4">
        <v>1575</v>
      </c>
      <c r="N17" s="4">
        <v>1595</v>
      </c>
      <c r="O17" s="4">
        <v>1609</v>
      </c>
    </row>
    <row r="18" spans="1:15" ht="12.7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1" t="s">
        <v>16</v>
      </c>
      <c r="B19" s="4">
        <f aca="true" t="shared" si="3" ref="B19:O19">B20+B21</f>
        <v>2525</v>
      </c>
      <c r="C19" s="4">
        <f t="shared" si="3"/>
        <v>4225</v>
      </c>
      <c r="D19" s="4">
        <f t="shared" si="3"/>
        <v>4316</v>
      </c>
      <c r="E19" s="4">
        <f t="shared" si="3"/>
        <v>4421</v>
      </c>
      <c r="F19" s="4">
        <f t="shared" si="3"/>
        <v>4530</v>
      </c>
      <c r="G19" s="4">
        <f t="shared" si="3"/>
        <v>4636</v>
      </c>
      <c r="H19" s="4">
        <f t="shared" si="3"/>
        <v>4750</v>
      </c>
      <c r="I19" s="4">
        <f t="shared" si="3"/>
        <v>4874</v>
      </c>
      <c r="J19" s="4">
        <f t="shared" si="3"/>
        <v>4876</v>
      </c>
      <c r="K19" s="4">
        <f t="shared" si="3"/>
        <v>5025</v>
      </c>
      <c r="L19" s="4">
        <f t="shared" si="3"/>
        <v>5178</v>
      </c>
      <c r="M19" s="4">
        <f t="shared" si="3"/>
        <v>5332</v>
      </c>
      <c r="N19" s="4">
        <f t="shared" si="3"/>
        <v>5489</v>
      </c>
      <c r="O19" s="4">
        <f t="shared" si="3"/>
        <v>5645</v>
      </c>
    </row>
    <row r="20" spans="1:15" ht="12.75">
      <c r="A20" s="1" t="s">
        <v>12</v>
      </c>
      <c r="B20" s="4">
        <v>1260</v>
      </c>
      <c r="C20" s="4">
        <v>2094</v>
      </c>
      <c r="D20" s="4">
        <v>2145</v>
      </c>
      <c r="E20" s="4">
        <v>2204</v>
      </c>
      <c r="F20" s="4">
        <v>2265</v>
      </c>
      <c r="G20" s="4">
        <v>2327</v>
      </c>
      <c r="H20" s="4">
        <v>2392</v>
      </c>
      <c r="I20" s="4">
        <v>2461</v>
      </c>
      <c r="J20" s="4">
        <v>2332</v>
      </c>
      <c r="K20" s="4">
        <v>2422</v>
      </c>
      <c r="L20" s="4">
        <v>2517</v>
      </c>
      <c r="M20" s="4">
        <f>1449+1166</f>
        <v>2615</v>
      </c>
      <c r="N20" s="4">
        <f>1500+1216</f>
        <v>2716</v>
      </c>
      <c r="O20" s="4">
        <f>1547+1271</f>
        <v>2818</v>
      </c>
    </row>
    <row r="21" spans="1:15" ht="12.75">
      <c r="A21" s="1" t="s">
        <v>13</v>
      </c>
      <c r="B21" s="4">
        <v>1265</v>
      </c>
      <c r="C21" s="4">
        <v>2131</v>
      </c>
      <c r="D21" s="4">
        <v>2171</v>
      </c>
      <c r="E21" s="4">
        <v>2217</v>
      </c>
      <c r="F21" s="4">
        <v>2265</v>
      </c>
      <c r="G21" s="4">
        <v>2309</v>
      </c>
      <c r="H21" s="4">
        <v>2358</v>
      </c>
      <c r="I21" s="4">
        <v>2413</v>
      </c>
      <c r="J21" s="4">
        <v>2544</v>
      </c>
      <c r="K21" s="4">
        <v>2603</v>
      </c>
      <c r="L21" s="4">
        <v>2661</v>
      </c>
      <c r="M21" s="4">
        <f>1426+1291</f>
        <v>2717</v>
      </c>
      <c r="N21" s="4">
        <f>1454+1319</f>
        <v>2773</v>
      </c>
      <c r="O21" s="4">
        <f>1483+1344</f>
        <v>2827</v>
      </c>
    </row>
    <row r="22" spans="1:15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1" t="s">
        <v>17</v>
      </c>
      <c r="B23" s="4">
        <f aca="true" t="shared" si="4" ref="B23:O23">B24+B25</f>
        <v>1820</v>
      </c>
      <c r="C23" s="4">
        <f t="shared" si="4"/>
        <v>2694</v>
      </c>
      <c r="D23" s="4">
        <f t="shared" si="4"/>
        <v>2836</v>
      </c>
      <c r="E23" s="4">
        <f t="shared" si="4"/>
        <v>2989</v>
      </c>
      <c r="F23" s="4">
        <f t="shared" si="4"/>
        <v>3148</v>
      </c>
      <c r="G23" s="4">
        <f t="shared" si="4"/>
        <v>3313</v>
      </c>
      <c r="H23" s="4">
        <f t="shared" si="4"/>
        <v>3490</v>
      </c>
      <c r="I23" s="4">
        <f t="shared" si="4"/>
        <v>3607</v>
      </c>
      <c r="J23" s="4">
        <f t="shared" si="4"/>
        <v>3470</v>
      </c>
      <c r="K23" s="4">
        <f t="shared" si="4"/>
        <v>3599</v>
      </c>
      <c r="L23" s="4">
        <f t="shared" si="4"/>
        <v>3725</v>
      </c>
      <c r="M23" s="4">
        <f t="shared" si="4"/>
        <v>3854</v>
      </c>
      <c r="N23" s="4">
        <f t="shared" si="4"/>
        <v>3984</v>
      </c>
      <c r="O23" s="4">
        <f t="shared" si="4"/>
        <v>4114</v>
      </c>
    </row>
    <row r="24" spans="1:15" ht="12.75">
      <c r="A24" s="1" t="s">
        <v>12</v>
      </c>
      <c r="B24" s="4">
        <v>808</v>
      </c>
      <c r="C24" s="4">
        <v>1348</v>
      </c>
      <c r="D24" s="4">
        <v>1419</v>
      </c>
      <c r="E24" s="4">
        <v>1496</v>
      </c>
      <c r="F24" s="4">
        <v>1576</v>
      </c>
      <c r="G24" s="4">
        <v>1661</v>
      </c>
      <c r="H24" s="4">
        <v>1751</v>
      </c>
      <c r="I24" s="4">
        <v>1805</v>
      </c>
      <c r="J24" s="4">
        <v>1656</v>
      </c>
      <c r="K24" s="4">
        <v>1710</v>
      </c>
      <c r="L24" s="4">
        <v>1763</v>
      </c>
      <c r="M24" s="4">
        <f>986+832</f>
        <v>1818</v>
      </c>
      <c r="N24" s="4">
        <f>1016+859</f>
        <v>1875</v>
      </c>
      <c r="O24" s="4">
        <f>1046+888</f>
        <v>1934</v>
      </c>
    </row>
    <row r="25" spans="1:15" ht="12.75">
      <c r="A25" s="1" t="s">
        <v>13</v>
      </c>
      <c r="B25" s="4">
        <v>1012</v>
      </c>
      <c r="C25" s="4">
        <v>1346</v>
      </c>
      <c r="D25" s="4">
        <v>1417</v>
      </c>
      <c r="E25" s="4">
        <v>1493</v>
      </c>
      <c r="F25" s="4">
        <v>1572</v>
      </c>
      <c r="G25" s="4">
        <v>1652</v>
      </c>
      <c r="H25" s="4">
        <v>1739</v>
      </c>
      <c r="I25" s="4">
        <v>1802</v>
      </c>
      <c r="J25" s="4">
        <v>1814</v>
      </c>
      <c r="K25" s="4">
        <v>1889</v>
      </c>
      <c r="L25" s="4">
        <v>1962</v>
      </c>
      <c r="M25" s="4">
        <f>1110+926</f>
        <v>2036</v>
      </c>
      <c r="N25" s="4">
        <f>1146+963</f>
        <v>2109</v>
      </c>
      <c r="O25" s="4">
        <f>1182+998</f>
        <v>2180</v>
      </c>
    </row>
    <row r="26" spans="1:15" ht="12.75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1" t="s">
        <v>18</v>
      </c>
      <c r="B27" s="4">
        <f aca="true" t="shared" si="5" ref="B27:O27">B28+B29</f>
        <v>1581</v>
      </c>
      <c r="C27" s="4">
        <f t="shared" si="5"/>
        <v>1716</v>
      </c>
      <c r="D27" s="4">
        <f t="shared" si="5"/>
        <v>1756</v>
      </c>
      <c r="E27" s="4">
        <f t="shared" si="5"/>
        <v>1799</v>
      </c>
      <c r="F27" s="4">
        <f t="shared" si="5"/>
        <v>1844</v>
      </c>
      <c r="G27" s="4">
        <f t="shared" si="5"/>
        <v>1889</v>
      </c>
      <c r="H27" s="4">
        <f t="shared" si="5"/>
        <v>1941</v>
      </c>
      <c r="I27" s="4">
        <f t="shared" si="5"/>
        <v>2057</v>
      </c>
      <c r="J27" s="4">
        <f t="shared" si="5"/>
        <v>2047</v>
      </c>
      <c r="K27" s="4">
        <f t="shared" si="5"/>
        <v>2161</v>
      </c>
      <c r="L27" s="4">
        <f t="shared" si="5"/>
        <v>2288</v>
      </c>
      <c r="M27" s="4">
        <f t="shared" si="5"/>
        <v>2421</v>
      </c>
      <c r="N27" s="4">
        <f t="shared" si="5"/>
        <v>2558</v>
      </c>
      <c r="O27" s="4">
        <f t="shared" si="5"/>
        <v>2702</v>
      </c>
    </row>
    <row r="28" spans="1:15" ht="12.75">
      <c r="A28" s="1" t="s">
        <v>12</v>
      </c>
      <c r="B28" s="4">
        <v>755</v>
      </c>
      <c r="C28" s="4">
        <v>790</v>
      </c>
      <c r="D28" s="4">
        <v>816</v>
      </c>
      <c r="E28" s="4">
        <v>844</v>
      </c>
      <c r="F28" s="4">
        <v>873</v>
      </c>
      <c r="G28" s="4">
        <v>905</v>
      </c>
      <c r="H28" s="4">
        <v>939</v>
      </c>
      <c r="I28" s="4">
        <v>1002</v>
      </c>
      <c r="J28" s="4">
        <v>978</v>
      </c>
      <c r="K28" s="4">
        <v>1040</v>
      </c>
      <c r="L28" s="4">
        <v>1107</v>
      </c>
      <c r="M28" s="4">
        <f>691+483</f>
        <v>1174</v>
      </c>
      <c r="N28" s="4">
        <f>723+519</f>
        <v>1242</v>
      </c>
      <c r="O28" s="4">
        <f>751+560</f>
        <v>1311</v>
      </c>
    </row>
    <row r="29" spans="1:15" ht="12.75">
      <c r="A29" s="1" t="s">
        <v>13</v>
      </c>
      <c r="B29" s="4">
        <v>826</v>
      </c>
      <c r="C29" s="4">
        <v>926</v>
      </c>
      <c r="D29" s="4">
        <v>940</v>
      </c>
      <c r="E29" s="4">
        <v>955</v>
      </c>
      <c r="F29" s="4">
        <v>971</v>
      </c>
      <c r="G29" s="4">
        <v>984</v>
      </c>
      <c r="H29" s="4">
        <v>1002</v>
      </c>
      <c r="I29" s="4">
        <v>1055</v>
      </c>
      <c r="J29" s="4">
        <v>1069</v>
      </c>
      <c r="K29" s="4">
        <v>1121</v>
      </c>
      <c r="L29" s="4">
        <v>1181</v>
      </c>
      <c r="M29" s="4">
        <f>719+528</f>
        <v>1247</v>
      </c>
      <c r="N29" s="4">
        <f>759+557</f>
        <v>1316</v>
      </c>
      <c r="O29" s="4">
        <f>799+592</f>
        <v>1391</v>
      </c>
    </row>
    <row r="30" spans="1:15" ht="12.7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1" t="s">
        <v>19</v>
      </c>
      <c r="B31" s="4">
        <f aca="true" t="shared" si="6" ref="B31:O31">B32+B33</f>
        <v>1015</v>
      </c>
      <c r="C31" s="4">
        <f t="shared" si="6"/>
        <v>1419</v>
      </c>
      <c r="D31" s="4">
        <f t="shared" si="6"/>
        <v>1441</v>
      </c>
      <c r="E31" s="4">
        <f t="shared" si="6"/>
        <v>1466</v>
      </c>
      <c r="F31" s="4">
        <f t="shared" si="6"/>
        <v>1490</v>
      </c>
      <c r="G31" s="4">
        <f t="shared" si="6"/>
        <v>1511</v>
      </c>
      <c r="H31" s="4">
        <f t="shared" si="6"/>
        <v>1538</v>
      </c>
      <c r="I31" s="4">
        <f t="shared" si="6"/>
        <v>1551</v>
      </c>
      <c r="J31" s="4">
        <f t="shared" si="6"/>
        <v>1626</v>
      </c>
      <c r="K31" s="4">
        <f t="shared" si="6"/>
        <v>1626</v>
      </c>
      <c r="L31" s="4">
        <f t="shared" si="6"/>
        <v>1627</v>
      </c>
      <c r="M31" s="4">
        <f t="shared" si="6"/>
        <v>1633</v>
      </c>
      <c r="N31" s="4">
        <f t="shared" si="6"/>
        <v>1644</v>
      </c>
      <c r="O31" s="4">
        <f t="shared" si="6"/>
        <v>1662</v>
      </c>
    </row>
    <row r="32" spans="1:15" ht="12.75">
      <c r="A32" s="1" t="s">
        <v>12</v>
      </c>
      <c r="B32" s="4">
        <v>537</v>
      </c>
      <c r="C32" s="4">
        <v>687</v>
      </c>
      <c r="D32" s="4">
        <v>693</v>
      </c>
      <c r="E32" s="4">
        <v>700</v>
      </c>
      <c r="F32" s="4">
        <v>706</v>
      </c>
      <c r="G32" s="4">
        <v>712</v>
      </c>
      <c r="H32" s="4">
        <v>719</v>
      </c>
      <c r="I32" s="4">
        <v>723</v>
      </c>
      <c r="J32" s="4">
        <v>733</v>
      </c>
      <c r="K32" s="4">
        <v>731</v>
      </c>
      <c r="L32" s="4">
        <v>730</v>
      </c>
      <c r="M32" s="4">
        <f>374+359</f>
        <v>733</v>
      </c>
      <c r="N32" s="4">
        <f>385+356</f>
        <v>741</v>
      </c>
      <c r="O32" s="4">
        <f>400+354</f>
        <v>754</v>
      </c>
    </row>
    <row r="33" spans="1:15" ht="12.75">
      <c r="A33" s="1" t="s">
        <v>13</v>
      </c>
      <c r="B33" s="4">
        <v>478</v>
      </c>
      <c r="C33" s="4">
        <v>732</v>
      </c>
      <c r="D33" s="4">
        <v>748</v>
      </c>
      <c r="E33" s="4">
        <v>766</v>
      </c>
      <c r="F33" s="4">
        <v>784</v>
      </c>
      <c r="G33" s="4">
        <v>799</v>
      </c>
      <c r="H33" s="4">
        <v>819</v>
      </c>
      <c r="I33" s="4">
        <v>828</v>
      </c>
      <c r="J33" s="4">
        <v>893</v>
      </c>
      <c r="K33" s="4">
        <v>895</v>
      </c>
      <c r="L33" s="4">
        <v>897</v>
      </c>
      <c r="M33" s="4">
        <f>446+454</f>
        <v>900</v>
      </c>
      <c r="N33" s="4">
        <f>451+452</f>
        <v>903</v>
      </c>
      <c r="O33" s="4">
        <f>461+447</f>
        <v>908</v>
      </c>
    </row>
    <row r="34" spans="1:15" ht="12.7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1" t="s">
        <v>20</v>
      </c>
      <c r="B35" s="4">
        <f aca="true" t="shared" si="7" ref="B35:O35">B36+B37</f>
        <v>632</v>
      </c>
      <c r="C35" s="4">
        <f t="shared" si="7"/>
        <v>932</v>
      </c>
      <c r="D35" s="4">
        <f t="shared" si="7"/>
        <v>955</v>
      </c>
      <c r="E35" s="4">
        <f t="shared" si="7"/>
        <v>981</v>
      </c>
      <c r="F35" s="4">
        <f t="shared" si="7"/>
        <v>1009</v>
      </c>
      <c r="G35" s="4">
        <f t="shared" si="7"/>
        <v>1041</v>
      </c>
      <c r="H35" s="4">
        <f t="shared" si="7"/>
        <v>1078</v>
      </c>
      <c r="I35" s="4">
        <f t="shared" si="7"/>
        <v>1108</v>
      </c>
      <c r="J35" s="4">
        <f t="shared" si="7"/>
        <v>1174</v>
      </c>
      <c r="K35" s="4">
        <f t="shared" si="7"/>
        <v>1210</v>
      </c>
      <c r="L35" s="4">
        <f t="shared" si="7"/>
        <v>1249</v>
      </c>
      <c r="M35" s="4">
        <f t="shared" si="7"/>
        <v>1290</v>
      </c>
      <c r="N35" s="4">
        <f t="shared" si="7"/>
        <v>1333</v>
      </c>
      <c r="O35" s="4">
        <f t="shared" si="7"/>
        <v>1378</v>
      </c>
    </row>
    <row r="36" spans="1:15" ht="12.75">
      <c r="A36" s="1" t="s">
        <v>12</v>
      </c>
      <c r="B36" s="4">
        <v>332</v>
      </c>
      <c r="C36" s="4">
        <v>478</v>
      </c>
      <c r="D36" s="4">
        <v>487</v>
      </c>
      <c r="E36" s="4">
        <v>497</v>
      </c>
      <c r="F36" s="4">
        <v>506</v>
      </c>
      <c r="G36" s="4">
        <v>518</v>
      </c>
      <c r="H36" s="4">
        <v>530</v>
      </c>
      <c r="I36" s="4">
        <v>543</v>
      </c>
      <c r="J36" s="4">
        <v>551</v>
      </c>
      <c r="K36" s="4">
        <v>566</v>
      </c>
      <c r="L36" s="4">
        <v>582</v>
      </c>
      <c r="M36" s="4">
        <f>345+253</f>
        <v>598</v>
      </c>
      <c r="N36" s="4">
        <f>350+264</f>
        <v>614</v>
      </c>
      <c r="O36" s="4">
        <f>351+279</f>
        <v>630</v>
      </c>
    </row>
    <row r="37" spans="1:15" ht="12.75">
      <c r="A37" s="1" t="s">
        <v>13</v>
      </c>
      <c r="B37" s="4">
        <v>300</v>
      </c>
      <c r="C37" s="4">
        <v>454</v>
      </c>
      <c r="D37" s="4">
        <v>468</v>
      </c>
      <c r="E37" s="4">
        <v>484</v>
      </c>
      <c r="F37" s="4">
        <v>503</v>
      </c>
      <c r="G37" s="4">
        <v>523</v>
      </c>
      <c r="H37" s="4">
        <v>548</v>
      </c>
      <c r="I37" s="4">
        <v>565</v>
      </c>
      <c r="J37" s="4">
        <v>623</v>
      </c>
      <c r="K37" s="4">
        <v>644</v>
      </c>
      <c r="L37" s="4">
        <v>667</v>
      </c>
      <c r="M37" s="4">
        <f>396+296</f>
        <v>692</v>
      </c>
      <c r="N37" s="4">
        <f>410+309</f>
        <v>719</v>
      </c>
      <c r="O37" s="4">
        <f>422+326</f>
        <v>748</v>
      </c>
    </row>
    <row r="38" spans="1:15" ht="12.75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1" t="s">
        <v>21</v>
      </c>
      <c r="B39" s="4">
        <f aca="true" t="shared" si="8" ref="B39:O39">B40+B41</f>
        <v>714</v>
      </c>
      <c r="C39" s="4">
        <f t="shared" si="8"/>
        <v>794</v>
      </c>
      <c r="D39" s="4">
        <f t="shared" si="8"/>
        <v>811</v>
      </c>
      <c r="E39" s="4">
        <f t="shared" si="8"/>
        <v>833</v>
      </c>
      <c r="F39" s="4">
        <f t="shared" si="8"/>
        <v>858</v>
      </c>
      <c r="G39" s="4">
        <f t="shared" si="8"/>
        <v>911</v>
      </c>
      <c r="H39" s="4">
        <f t="shared" si="8"/>
        <v>956</v>
      </c>
      <c r="I39" s="4">
        <f t="shared" si="8"/>
        <v>964</v>
      </c>
      <c r="J39" s="4">
        <f t="shared" si="8"/>
        <v>1084</v>
      </c>
      <c r="K39" s="4">
        <f t="shared" si="8"/>
        <v>1119</v>
      </c>
      <c r="L39" s="4">
        <f t="shared" si="8"/>
        <v>1153</v>
      </c>
      <c r="M39" s="4">
        <f t="shared" si="8"/>
        <v>1184</v>
      </c>
      <c r="N39" s="4">
        <f t="shared" si="8"/>
        <v>1211</v>
      </c>
      <c r="O39" s="4">
        <f t="shared" si="8"/>
        <v>1238</v>
      </c>
    </row>
    <row r="40" spans="1:15" ht="12.75">
      <c r="A40" s="1" t="s">
        <v>12</v>
      </c>
      <c r="B40" s="4">
        <v>374</v>
      </c>
      <c r="C40" s="4">
        <v>422</v>
      </c>
      <c r="D40" s="4">
        <v>430</v>
      </c>
      <c r="E40" s="4">
        <v>439</v>
      </c>
      <c r="F40" s="4">
        <v>447</v>
      </c>
      <c r="G40" s="4">
        <v>474</v>
      </c>
      <c r="H40" s="4">
        <v>491</v>
      </c>
      <c r="I40" s="4">
        <v>496</v>
      </c>
      <c r="J40" s="4">
        <v>554</v>
      </c>
      <c r="K40" s="4">
        <v>567</v>
      </c>
      <c r="L40" s="4">
        <v>578</v>
      </c>
      <c r="M40" s="4">
        <f>223+168+195</f>
        <v>586</v>
      </c>
      <c r="N40" s="4">
        <f>223+171+197</f>
        <v>591</v>
      </c>
      <c r="O40" s="4">
        <f>221+175+200</f>
        <v>596</v>
      </c>
    </row>
    <row r="41" spans="1:15" ht="12.75">
      <c r="A41" s="1" t="s">
        <v>13</v>
      </c>
      <c r="B41" s="4">
        <v>340</v>
      </c>
      <c r="C41" s="4">
        <v>372</v>
      </c>
      <c r="D41" s="4">
        <v>381</v>
      </c>
      <c r="E41" s="4">
        <v>394</v>
      </c>
      <c r="F41" s="4">
        <v>411</v>
      </c>
      <c r="G41" s="4">
        <v>437</v>
      </c>
      <c r="H41" s="4">
        <v>465</v>
      </c>
      <c r="I41" s="4">
        <v>468</v>
      </c>
      <c r="J41" s="4">
        <v>530</v>
      </c>
      <c r="K41" s="4">
        <v>552</v>
      </c>
      <c r="L41" s="4">
        <v>575</v>
      </c>
      <c r="M41" s="4">
        <f>247+148+203</f>
        <v>598</v>
      </c>
      <c r="N41" s="4">
        <f>254+163+203</f>
        <v>620</v>
      </c>
      <c r="O41" s="4">
        <f>258+180+204</f>
        <v>642</v>
      </c>
    </row>
    <row r="42" spans="1:15" ht="12.75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1" t="s">
        <v>22</v>
      </c>
      <c r="B43" s="4">
        <f aca="true" t="shared" si="9" ref="B43:O45">B7+B11+B15+B19+B23+B27+B31+B39+B35</f>
        <v>15321</v>
      </c>
      <c r="C43" s="4">
        <f t="shared" si="9"/>
        <v>20388</v>
      </c>
      <c r="D43" s="4">
        <f t="shared" si="9"/>
        <v>20890</v>
      </c>
      <c r="E43" s="4">
        <f t="shared" si="9"/>
        <v>21465</v>
      </c>
      <c r="F43" s="4">
        <f t="shared" si="9"/>
        <v>22061</v>
      </c>
      <c r="G43" s="4">
        <f t="shared" si="9"/>
        <v>22703</v>
      </c>
      <c r="H43" s="4">
        <f t="shared" si="9"/>
        <v>23376</v>
      </c>
      <c r="I43" s="4">
        <f t="shared" si="9"/>
        <v>23958</v>
      </c>
      <c r="J43" s="4">
        <f t="shared" si="9"/>
        <v>23951</v>
      </c>
      <c r="K43" s="4">
        <f t="shared" si="9"/>
        <v>24487</v>
      </c>
      <c r="L43" s="4">
        <f t="shared" si="9"/>
        <v>25020</v>
      </c>
      <c r="M43" s="4">
        <f t="shared" si="9"/>
        <v>25547</v>
      </c>
      <c r="N43" s="4">
        <f t="shared" si="9"/>
        <v>26069</v>
      </c>
      <c r="O43" s="4">
        <f t="shared" si="9"/>
        <v>26590</v>
      </c>
    </row>
    <row r="44" spans="1:15" ht="12.75">
      <c r="A44" s="1" t="s">
        <v>12</v>
      </c>
      <c r="B44" s="4">
        <f aca="true" t="shared" si="10" ref="B44:I44">B16+B20+B24+B28+B32+B36+B40+B12+B8</f>
        <v>7670</v>
      </c>
      <c r="C44" s="4">
        <f t="shared" si="10"/>
        <v>10206</v>
      </c>
      <c r="D44" s="4">
        <f t="shared" si="10"/>
        <v>10459</v>
      </c>
      <c r="E44" s="4">
        <f t="shared" si="10"/>
        <v>10749</v>
      </c>
      <c r="F44" s="4">
        <f t="shared" si="10"/>
        <v>11044</v>
      </c>
      <c r="G44" s="4">
        <f t="shared" si="10"/>
        <v>11377</v>
      </c>
      <c r="H44" s="4">
        <f t="shared" si="10"/>
        <v>11711</v>
      </c>
      <c r="I44" s="4">
        <f t="shared" si="10"/>
        <v>12007</v>
      </c>
      <c r="J44" s="4">
        <f t="shared" si="9"/>
        <v>11723</v>
      </c>
      <c r="K44" s="4">
        <f t="shared" si="9"/>
        <v>11995</v>
      </c>
      <c r="L44" s="4">
        <f t="shared" si="9"/>
        <v>12264</v>
      </c>
      <c r="M44" s="4">
        <f t="shared" si="9"/>
        <v>12529</v>
      </c>
      <c r="N44" s="4">
        <f t="shared" si="9"/>
        <v>12792</v>
      </c>
      <c r="O44" s="4">
        <f t="shared" si="9"/>
        <v>13056</v>
      </c>
    </row>
    <row r="45" spans="1:15" ht="12.75">
      <c r="A45" s="1" t="s">
        <v>13</v>
      </c>
      <c r="B45" s="4">
        <f aca="true" t="shared" si="11" ref="B45:I45">B9+B13+B17+B21+B25+B29+B33+B37+B41</f>
        <v>7651</v>
      </c>
      <c r="C45" s="4">
        <f t="shared" si="11"/>
        <v>10182</v>
      </c>
      <c r="D45" s="4">
        <f t="shared" si="11"/>
        <v>10431</v>
      </c>
      <c r="E45" s="4">
        <f t="shared" si="11"/>
        <v>10716</v>
      </c>
      <c r="F45" s="4">
        <f t="shared" si="11"/>
        <v>11017</v>
      </c>
      <c r="G45" s="4">
        <f t="shared" si="11"/>
        <v>11326</v>
      </c>
      <c r="H45" s="4">
        <f t="shared" si="11"/>
        <v>11665</v>
      </c>
      <c r="I45" s="4">
        <f t="shared" si="11"/>
        <v>11951</v>
      </c>
      <c r="J45" s="4">
        <f t="shared" si="9"/>
        <v>12228</v>
      </c>
      <c r="K45" s="4">
        <f t="shared" si="9"/>
        <v>12492</v>
      </c>
      <c r="L45" s="4">
        <f t="shared" si="9"/>
        <v>12756</v>
      </c>
      <c r="M45" s="4">
        <f t="shared" si="9"/>
        <v>13018</v>
      </c>
      <c r="N45" s="4">
        <f t="shared" si="9"/>
        <v>13277</v>
      </c>
      <c r="O45" s="4">
        <f t="shared" si="9"/>
        <v>13534</v>
      </c>
    </row>
    <row r="46" spans="1:15" ht="12.75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1" t="s">
        <v>23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1" t="s">
        <v>24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1" t="s">
        <v>25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1" t="s">
        <v>26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1" t="s">
        <v>27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99"/>
  <sheetViews>
    <sheetView showGridLines="0" tabSelected="1" zoomScalePageLayoutView="0" workbookViewId="0" topLeftCell="A1">
      <selection activeCell="A1" sqref="A1"/>
    </sheetView>
  </sheetViews>
  <sheetFormatPr defaultColWidth="9.625" defaultRowHeight="12.75"/>
  <cols>
    <col min="1" max="1" width="25.125" style="53" customWidth="1"/>
    <col min="2" max="3" width="10.625" style="12" customWidth="1"/>
    <col min="4" max="5" width="10.75390625" style="13" customWidth="1"/>
    <col min="6" max="10" width="8.375" style="53" customWidth="1"/>
    <col min="11" max="12" width="9.625" style="2" customWidth="1"/>
    <col min="13" max="16384" width="9.625" style="2" customWidth="1"/>
  </cols>
  <sheetData>
    <row r="1" spans="1:10" ht="20.25">
      <c r="A1" s="8" t="s">
        <v>29</v>
      </c>
      <c r="F1" s="14"/>
      <c r="G1" s="14"/>
      <c r="H1" s="14"/>
      <c r="I1" s="14"/>
      <c r="J1" s="14"/>
    </row>
    <row r="2" spans="1:10" ht="12.75">
      <c r="A2" s="14"/>
      <c r="F2" s="14"/>
      <c r="G2" s="14"/>
      <c r="H2" s="14"/>
      <c r="I2" s="14"/>
      <c r="J2" s="15"/>
    </row>
    <row r="3" spans="1:10" ht="19.5">
      <c r="A3" s="9" t="s">
        <v>53</v>
      </c>
      <c r="D3" s="16"/>
      <c r="E3" s="16"/>
      <c r="F3" s="14"/>
      <c r="G3" s="17"/>
      <c r="H3" s="18"/>
      <c r="I3" s="14"/>
      <c r="J3" s="14"/>
    </row>
    <row r="4" spans="1:10" ht="18.75">
      <c r="A4" s="19"/>
      <c r="D4" s="16"/>
      <c r="E4" s="16"/>
      <c r="F4" s="18"/>
      <c r="G4" s="18"/>
      <c r="H4" s="18"/>
      <c r="I4" s="14"/>
      <c r="J4" s="14"/>
    </row>
    <row r="5" spans="1:18" ht="12.75">
      <c r="A5" s="20" t="s">
        <v>48</v>
      </c>
      <c r="B5" s="21">
        <v>1995</v>
      </c>
      <c r="C5" s="22">
        <v>1996</v>
      </c>
      <c r="D5" s="23">
        <v>1997</v>
      </c>
      <c r="E5" s="23">
        <v>1998</v>
      </c>
      <c r="F5" s="3">
        <v>1999</v>
      </c>
      <c r="G5" s="3">
        <v>2000</v>
      </c>
      <c r="H5" s="3">
        <v>2001</v>
      </c>
      <c r="I5" s="3">
        <v>2002</v>
      </c>
      <c r="J5" s="3">
        <v>2003</v>
      </c>
      <c r="K5" s="3">
        <v>2004</v>
      </c>
      <c r="L5" s="3">
        <v>2005</v>
      </c>
      <c r="M5" s="3">
        <v>2006</v>
      </c>
      <c r="N5" s="3">
        <v>2007</v>
      </c>
      <c r="O5" s="24">
        <v>2008</v>
      </c>
      <c r="P5" s="3">
        <v>2009</v>
      </c>
      <c r="Q5" s="3">
        <v>2010</v>
      </c>
      <c r="R5" s="3">
        <v>2011</v>
      </c>
    </row>
    <row r="6" spans="1:11" ht="12.75">
      <c r="A6" s="14"/>
      <c r="B6" s="21"/>
      <c r="C6" s="22"/>
      <c r="D6" s="23"/>
      <c r="E6" s="23"/>
      <c r="F6" s="17"/>
      <c r="G6" s="25"/>
      <c r="H6" s="25"/>
      <c r="I6" s="25"/>
      <c r="J6" s="25"/>
      <c r="K6" s="25"/>
    </row>
    <row r="7" spans="1:19" ht="12.75">
      <c r="A7" s="26" t="s">
        <v>30</v>
      </c>
      <c r="B7" s="27">
        <f aca="true" t="shared" si="0" ref="B7:J7">B8+B9</f>
        <v>3099</v>
      </c>
      <c r="C7" s="27">
        <f t="shared" si="0"/>
        <v>3045</v>
      </c>
      <c r="D7" s="28">
        <f t="shared" si="0"/>
        <v>3002</v>
      </c>
      <c r="E7" s="28">
        <f t="shared" si="0"/>
        <v>2976</v>
      </c>
      <c r="F7" s="29">
        <f t="shared" si="0"/>
        <v>2979</v>
      </c>
      <c r="G7" s="30">
        <f t="shared" si="0"/>
        <v>2987</v>
      </c>
      <c r="H7" s="30">
        <f t="shared" si="0"/>
        <v>2990</v>
      </c>
      <c r="I7" s="30">
        <f t="shared" si="0"/>
        <v>2988</v>
      </c>
      <c r="J7" s="30">
        <f t="shared" si="0"/>
        <v>2979</v>
      </c>
      <c r="K7" s="30">
        <f>K8+K9</f>
        <v>2924.685</v>
      </c>
      <c r="L7" s="7">
        <v>2903</v>
      </c>
      <c r="M7" s="54">
        <v>2888</v>
      </c>
      <c r="N7" s="54">
        <v>2876</v>
      </c>
      <c r="O7" s="54">
        <v>2872</v>
      </c>
      <c r="P7" s="54">
        <v>2884</v>
      </c>
      <c r="Q7" s="54">
        <v>2878</v>
      </c>
      <c r="R7" s="54">
        <v>2905</v>
      </c>
      <c r="S7" s="7"/>
    </row>
    <row r="8" spans="1:18" ht="15">
      <c r="A8" s="20" t="s">
        <v>31</v>
      </c>
      <c r="B8" s="31">
        <v>1577</v>
      </c>
      <c r="C8" s="31">
        <v>1550</v>
      </c>
      <c r="D8" s="32">
        <v>1529</v>
      </c>
      <c r="E8" s="32">
        <v>1517</v>
      </c>
      <c r="F8" s="33">
        <v>1521</v>
      </c>
      <c r="G8" s="34">
        <v>1525</v>
      </c>
      <c r="H8" s="34">
        <f>'[1]page1'!$X$5</f>
        <v>1526</v>
      </c>
      <c r="I8" s="35">
        <v>1525</v>
      </c>
      <c r="J8" s="35">
        <v>1520</v>
      </c>
      <c r="K8" s="35">
        <f>1488791/1000</f>
        <v>1488.791</v>
      </c>
      <c r="L8" s="2">
        <v>1480</v>
      </c>
      <c r="M8" s="36">
        <v>1474</v>
      </c>
      <c r="N8" s="36">
        <v>1469</v>
      </c>
      <c r="O8" s="36">
        <v>1469</v>
      </c>
      <c r="P8" s="36">
        <v>1477</v>
      </c>
      <c r="Q8" s="36">
        <v>1474</v>
      </c>
      <c r="R8" s="36">
        <v>1484</v>
      </c>
    </row>
    <row r="9" spans="1:18" ht="15">
      <c r="A9" s="20" t="s">
        <v>32</v>
      </c>
      <c r="B9" s="31">
        <v>1522</v>
      </c>
      <c r="C9" s="31">
        <v>1495</v>
      </c>
      <c r="D9" s="32">
        <v>1473</v>
      </c>
      <c r="E9" s="32">
        <v>1459</v>
      </c>
      <c r="F9" s="33">
        <v>1458</v>
      </c>
      <c r="G9" s="34">
        <v>1462</v>
      </c>
      <c r="H9" s="34">
        <f>'[1]page1'!$W$5</f>
        <v>1464</v>
      </c>
      <c r="I9" s="35">
        <v>1463</v>
      </c>
      <c r="J9" s="35">
        <v>1459</v>
      </c>
      <c r="K9" s="35">
        <f>1435894/1000</f>
        <v>1435.894</v>
      </c>
      <c r="L9" s="2">
        <v>1423</v>
      </c>
      <c r="M9" s="36">
        <v>1414</v>
      </c>
      <c r="N9" s="36">
        <v>1407</v>
      </c>
      <c r="O9" s="36">
        <v>1403</v>
      </c>
      <c r="P9" s="36">
        <v>1407</v>
      </c>
      <c r="Q9" s="36">
        <v>1404</v>
      </c>
      <c r="R9" s="36">
        <v>1421</v>
      </c>
    </row>
    <row r="10" spans="1:18" ht="12.75">
      <c r="A10" s="26" t="s">
        <v>33</v>
      </c>
      <c r="B10" s="27">
        <f aca="true" t="shared" si="1" ref="B10:J10">B11+B12</f>
        <v>3237</v>
      </c>
      <c r="C10" s="27">
        <f t="shared" si="1"/>
        <v>3227</v>
      </c>
      <c r="D10" s="28">
        <f t="shared" si="1"/>
        <v>3210</v>
      </c>
      <c r="E10" s="28">
        <f t="shared" si="1"/>
        <v>3180</v>
      </c>
      <c r="F10" s="29">
        <f t="shared" si="1"/>
        <v>3122</v>
      </c>
      <c r="G10" s="30">
        <f t="shared" si="1"/>
        <v>3061</v>
      </c>
      <c r="H10" s="30">
        <f t="shared" si="1"/>
        <v>3009</v>
      </c>
      <c r="I10" s="30">
        <f t="shared" si="1"/>
        <v>2968</v>
      </c>
      <c r="J10" s="30">
        <f t="shared" si="1"/>
        <v>2942</v>
      </c>
      <c r="K10" s="30">
        <f>K11+K12</f>
        <v>3056.244</v>
      </c>
      <c r="L10" s="7">
        <v>3015</v>
      </c>
      <c r="M10" s="54">
        <v>2985</v>
      </c>
      <c r="N10" s="54">
        <v>2960</v>
      </c>
      <c r="O10" s="54">
        <v>2937</v>
      </c>
      <c r="P10" s="54">
        <v>2900</v>
      </c>
      <c r="Q10" s="54">
        <v>2881</v>
      </c>
      <c r="R10" s="54">
        <v>2850</v>
      </c>
    </row>
    <row r="11" spans="1:18" ht="12.75">
      <c r="A11" s="20" t="s">
        <v>31</v>
      </c>
      <c r="B11" s="31">
        <v>1649</v>
      </c>
      <c r="C11" s="31">
        <v>1645</v>
      </c>
      <c r="D11" s="32">
        <v>1636</v>
      </c>
      <c r="E11" s="32">
        <v>1620</v>
      </c>
      <c r="F11" s="37">
        <v>1588</v>
      </c>
      <c r="G11" s="34">
        <v>1557</v>
      </c>
      <c r="H11" s="34">
        <f>'[1]page1'!$X$6</f>
        <v>1531</v>
      </c>
      <c r="I11" s="35">
        <v>1511</v>
      </c>
      <c r="J11" s="35">
        <v>1499</v>
      </c>
      <c r="K11" s="35">
        <f>1553371/1000</f>
        <v>1553.371</v>
      </c>
      <c r="L11" s="2">
        <v>1533</v>
      </c>
      <c r="M11" s="36">
        <v>1519</v>
      </c>
      <c r="N11" s="36">
        <v>1507</v>
      </c>
      <c r="O11" s="36">
        <v>1496</v>
      </c>
      <c r="P11" s="36">
        <v>1477</v>
      </c>
      <c r="Q11" s="36">
        <v>1469</v>
      </c>
      <c r="R11" s="36">
        <v>1454</v>
      </c>
    </row>
    <row r="12" spans="1:18" ht="12.75">
      <c r="A12" s="20" t="s">
        <v>32</v>
      </c>
      <c r="B12" s="31">
        <v>1588</v>
      </c>
      <c r="C12" s="31">
        <v>1582</v>
      </c>
      <c r="D12" s="32">
        <v>1574</v>
      </c>
      <c r="E12" s="32">
        <v>1560</v>
      </c>
      <c r="F12" s="37">
        <v>1534</v>
      </c>
      <c r="G12" s="34">
        <v>1504</v>
      </c>
      <c r="H12" s="34">
        <f>'[1]page1'!$W$6</f>
        <v>1478</v>
      </c>
      <c r="I12" s="35">
        <v>1457</v>
      </c>
      <c r="J12" s="35">
        <v>1443</v>
      </c>
      <c r="K12" s="35">
        <f>1502873/1000</f>
        <v>1502.873</v>
      </c>
      <c r="L12" s="2">
        <v>1482</v>
      </c>
      <c r="M12" s="36">
        <v>1466</v>
      </c>
      <c r="N12" s="36">
        <v>1453</v>
      </c>
      <c r="O12" s="36">
        <v>1441</v>
      </c>
      <c r="P12" s="36">
        <v>1423</v>
      </c>
      <c r="Q12" s="36">
        <v>1412</v>
      </c>
      <c r="R12" s="36">
        <v>1396</v>
      </c>
    </row>
    <row r="13" spans="1:18" ht="12.75">
      <c r="A13" s="26" t="s">
        <v>34</v>
      </c>
      <c r="B13" s="27">
        <f aca="true" t="shared" si="2" ref="B13:J13">B14+B15</f>
        <v>3228</v>
      </c>
      <c r="C13" s="27">
        <f t="shared" si="2"/>
        <v>3243</v>
      </c>
      <c r="D13" s="28">
        <f t="shared" si="2"/>
        <v>3245</v>
      </c>
      <c r="E13" s="28">
        <f t="shared" si="2"/>
        <v>3241</v>
      </c>
      <c r="F13" s="29">
        <f t="shared" si="2"/>
        <v>3235</v>
      </c>
      <c r="G13" s="30">
        <f t="shared" si="2"/>
        <v>3228</v>
      </c>
      <c r="H13" s="30">
        <f t="shared" si="2"/>
        <v>3218</v>
      </c>
      <c r="I13" s="30">
        <f t="shared" si="2"/>
        <v>3201</v>
      </c>
      <c r="J13" s="30">
        <f t="shared" si="2"/>
        <v>3172</v>
      </c>
      <c r="K13" s="30">
        <f>K14+K15</f>
        <v>3283.563</v>
      </c>
      <c r="L13" s="7">
        <v>3256</v>
      </c>
      <c r="M13" s="54">
        <v>3210</v>
      </c>
      <c r="N13" s="54">
        <v>3155</v>
      </c>
      <c r="O13" s="54">
        <v>3098</v>
      </c>
      <c r="P13" s="54">
        <v>3048</v>
      </c>
      <c r="Q13" s="54">
        <v>3009</v>
      </c>
      <c r="R13" s="54">
        <v>2951</v>
      </c>
    </row>
    <row r="14" spans="1:18" ht="12.75">
      <c r="A14" s="20" t="s">
        <v>31</v>
      </c>
      <c r="B14" s="31">
        <v>1632</v>
      </c>
      <c r="C14" s="31">
        <v>1643</v>
      </c>
      <c r="D14" s="32">
        <v>1647</v>
      </c>
      <c r="E14" s="32">
        <v>1647</v>
      </c>
      <c r="F14" s="37">
        <v>1646</v>
      </c>
      <c r="G14" s="34">
        <v>1644</v>
      </c>
      <c r="H14" s="34">
        <f>'[1]page1'!$X$7</f>
        <v>1640</v>
      </c>
      <c r="I14" s="35">
        <v>1631</v>
      </c>
      <c r="J14" s="35">
        <v>1615</v>
      </c>
      <c r="K14" s="38">
        <f>1668982/1000</f>
        <v>1668.982</v>
      </c>
      <c r="L14" s="2">
        <v>1657</v>
      </c>
      <c r="M14" s="36">
        <v>1634</v>
      </c>
      <c r="N14" s="36">
        <v>1605</v>
      </c>
      <c r="O14" s="36">
        <v>1575</v>
      </c>
      <c r="P14" s="36">
        <v>1549</v>
      </c>
      <c r="Q14" s="36">
        <v>1530</v>
      </c>
      <c r="R14" s="36">
        <v>1500</v>
      </c>
    </row>
    <row r="15" spans="1:18" ht="12.75">
      <c r="A15" s="20" t="s">
        <v>32</v>
      </c>
      <c r="B15" s="31">
        <v>1596</v>
      </c>
      <c r="C15" s="31">
        <v>1600</v>
      </c>
      <c r="D15" s="32">
        <v>1598</v>
      </c>
      <c r="E15" s="32">
        <v>1594</v>
      </c>
      <c r="F15" s="37">
        <v>1589</v>
      </c>
      <c r="G15" s="34">
        <v>1584</v>
      </c>
      <c r="H15" s="34">
        <f>'[1]page1'!$W$7</f>
        <v>1578</v>
      </c>
      <c r="I15" s="35">
        <v>1570</v>
      </c>
      <c r="J15" s="35">
        <v>1557</v>
      </c>
      <c r="K15" s="38">
        <f>1614581/1000</f>
        <v>1614.581</v>
      </c>
      <c r="L15" s="2">
        <v>1599</v>
      </c>
      <c r="M15" s="36">
        <v>1576</v>
      </c>
      <c r="N15" s="36">
        <v>1550</v>
      </c>
      <c r="O15" s="36">
        <v>1523</v>
      </c>
      <c r="P15" s="36">
        <v>1499</v>
      </c>
      <c r="Q15" s="36">
        <v>1479</v>
      </c>
      <c r="R15" s="36">
        <v>1451</v>
      </c>
    </row>
    <row r="16" spans="1:18" ht="12.75">
      <c r="A16" s="26" t="s">
        <v>35</v>
      </c>
      <c r="B16" s="27">
        <f aca="true" t="shared" si="3" ref="B16:J16">B17+B18</f>
        <v>2904</v>
      </c>
      <c r="C16" s="27">
        <f t="shared" si="3"/>
        <v>2983</v>
      </c>
      <c r="D16" s="28">
        <f t="shared" si="3"/>
        <v>3063</v>
      </c>
      <c r="E16" s="28">
        <f t="shared" si="3"/>
        <v>3132</v>
      </c>
      <c r="F16" s="29">
        <f t="shared" si="3"/>
        <v>3184</v>
      </c>
      <c r="G16" s="30">
        <f t="shared" si="3"/>
        <v>3218</v>
      </c>
      <c r="H16" s="30">
        <f t="shared" si="3"/>
        <v>3233</v>
      </c>
      <c r="I16" s="30">
        <f t="shared" si="3"/>
        <v>3236</v>
      </c>
      <c r="J16" s="30">
        <f t="shared" si="3"/>
        <v>3232</v>
      </c>
      <c r="K16" s="30">
        <f>K17+K18</f>
        <v>3160.406</v>
      </c>
      <c r="L16" s="7">
        <v>3179</v>
      </c>
      <c r="M16" s="54">
        <v>3206</v>
      </c>
      <c r="N16" s="54">
        <v>3239</v>
      </c>
      <c r="O16" s="54">
        <v>3258</v>
      </c>
      <c r="P16" s="54">
        <v>3260</v>
      </c>
      <c r="Q16" s="54">
        <v>3236</v>
      </c>
      <c r="R16" s="54">
        <v>3164</v>
      </c>
    </row>
    <row r="17" spans="1:18" ht="12.75">
      <c r="A17" s="20" t="s">
        <v>31</v>
      </c>
      <c r="B17" s="31">
        <v>1444</v>
      </c>
      <c r="C17" s="31">
        <v>1488</v>
      </c>
      <c r="D17" s="32">
        <v>1534</v>
      </c>
      <c r="E17" s="32">
        <v>1574</v>
      </c>
      <c r="F17" s="37">
        <v>1605</v>
      </c>
      <c r="G17" s="34">
        <v>1626</v>
      </c>
      <c r="H17" s="34">
        <f>'[1]page1'!$X$8</f>
        <v>1637</v>
      </c>
      <c r="I17" s="34">
        <v>1641</v>
      </c>
      <c r="J17" s="34">
        <v>1642</v>
      </c>
      <c r="K17" s="34">
        <f>1576211/1000</f>
        <v>1576.211</v>
      </c>
      <c r="L17" s="2">
        <v>1590</v>
      </c>
      <c r="M17" s="13">
        <v>1609</v>
      </c>
      <c r="N17" s="13">
        <v>1634</v>
      </c>
      <c r="O17" s="13">
        <v>1652</v>
      </c>
      <c r="P17" s="13">
        <v>1658</v>
      </c>
      <c r="Q17" s="36">
        <v>1648</v>
      </c>
      <c r="R17" s="36">
        <v>1611</v>
      </c>
    </row>
    <row r="18" spans="1:18" ht="12.75">
      <c r="A18" s="20" t="s">
        <v>32</v>
      </c>
      <c r="B18" s="31">
        <v>1460</v>
      </c>
      <c r="C18" s="31">
        <v>1495</v>
      </c>
      <c r="D18" s="32">
        <v>1529</v>
      </c>
      <c r="E18" s="32">
        <v>1558</v>
      </c>
      <c r="F18" s="37">
        <v>1579</v>
      </c>
      <c r="G18" s="34">
        <v>1592</v>
      </c>
      <c r="H18" s="34">
        <f>'[1]page1'!$W$8</f>
        <v>1596</v>
      </c>
      <c r="I18" s="34">
        <v>1595</v>
      </c>
      <c r="J18" s="34">
        <v>1590</v>
      </c>
      <c r="K18" s="34">
        <f>1584195/1000</f>
        <v>1584.195</v>
      </c>
      <c r="L18" s="2">
        <v>1589</v>
      </c>
      <c r="M18" s="13">
        <v>1597</v>
      </c>
      <c r="N18" s="13">
        <v>1605</v>
      </c>
      <c r="O18" s="13">
        <v>1606</v>
      </c>
      <c r="P18" s="13">
        <v>1602</v>
      </c>
      <c r="Q18" s="36">
        <v>1588</v>
      </c>
      <c r="R18" s="36">
        <v>1553</v>
      </c>
    </row>
    <row r="19" spans="1:18" ht="12.75">
      <c r="A19" s="26" t="s">
        <v>36</v>
      </c>
      <c r="B19" s="27">
        <f aca="true" t="shared" si="4" ref="B19:J19">B20+B21</f>
        <v>2599</v>
      </c>
      <c r="C19" s="27">
        <f t="shared" si="4"/>
        <v>2657</v>
      </c>
      <c r="D19" s="28">
        <f t="shared" si="4"/>
        <v>2706</v>
      </c>
      <c r="E19" s="28">
        <f t="shared" si="4"/>
        <v>2758</v>
      </c>
      <c r="F19" s="29">
        <f t="shared" si="4"/>
        <v>2819</v>
      </c>
      <c r="G19" s="30">
        <f t="shared" si="4"/>
        <v>2892</v>
      </c>
      <c r="H19" s="30">
        <f t="shared" si="4"/>
        <v>2971</v>
      </c>
      <c r="I19" s="30">
        <f t="shared" si="4"/>
        <v>3050</v>
      </c>
      <c r="J19" s="30">
        <f t="shared" si="4"/>
        <v>3120</v>
      </c>
      <c r="K19" s="30">
        <f>K20+K21</f>
        <v>3003.3199999999997</v>
      </c>
      <c r="L19" s="7">
        <v>3029</v>
      </c>
      <c r="M19" s="54">
        <v>3040</v>
      </c>
      <c r="N19" s="54">
        <v>3053</v>
      </c>
      <c r="O19" s="54">
        <v>3064</v>
      </c>
      <c r="P19" s="54">
        <v>3082</v>
      </c>
      <c r="Q19" s="54">
        <v>3111</v>
      </c>
      <c r="R19" s="54">
        <v>3132</v>
      </c>
    </row>
    <row r="20" spans="1:18" ht="12.75">
      <c r="A20" s="20" t="s">
        <v>31</v>
      </c>
      <c r="B20" s="31">
        <v>1282</v>
      </c>
      <c r="C20" s="31">
        <v>1312</v>
      </c>
      <c r="D20" s="32">
        <v>1337</v>
      </c>
      <c r="E20" s="32">
        <v>1364</v>
      </c>
      <c r="F20" s="37">
        <v>1397</v>
      </c>
      <c r="G20" s="34">
        <v>1437</v>
      </c>
      <c r="H20" s="34">
        <f>'[1]page1'!$X$9</f>
        <v>1481</v>
      </c>
      <c r="I20" s="34">
        <v>1526</v>
      </c>
      <c r="J20" s="34">
        <v>1567</v>
      </c>
      <c r="K20" s="34">
        <f>1480050/1000</f>
        <v>1480.05</v>
      </c>
      <c r="L20" s="2">
        <v>1489</v>
      </c>
      <c r="M20" s="13">
        <v>1493</v>
      </c>
      <c r="N20" s="13">
        <v>1504</v>
      </c>
      <c r="O20" s="13">
        <v>1514</v>
      </c>
      <c r="P20" s="13">
        <v>1529</v>
      </c>
      <c r="Q20" s="36">
        <v>1551</v>
      </c>
      <c r="R20" s="36">
        <v>1576</v>
      </c>
    </row>
    <row r="21" spans="1:18" ht="12.75">
      <c r="A21" s="20" t="s">
        <v>32</v>
      </c>
      <c r="B21" s="31">
        <v>1317</v>
      </c>
      <c r="C21" s="31">
        <v>1345</v>
      </c>
      <c r="D21" s="32">
        <v>1369</v>
      </c>
      <c r="E21" s="32">
        <v>1394</v>
      </c>
      <c r="F21" s="37">
        <v>1422</v>
      </c>
      <c r="G21" s="34">
        <v>1455</v>
      </c>
      <c r="H21" s="34">
        <f>'[1]page1'!$W$9</f>
        <v>1490</v>
      </c>
      <c r="I21" s="34">
        <v>1524</v>
      </c>
      <c r="J21" s="34">
        <v>1553</v>
      </c>
      <c r="K21" s="34">
        <f>1523270/1000</f>
        <v>1523.27</v>
      </c>
      <c r="L21" s="2">
        <v>1539</v>
      </c>
      <c r="M21" s="13">
        <v>1547</v>
      </c>
      <c r="N21" s="13">
        <v>1549</v>
      </c>
      <c r="O21" s="13">
        <v>1550</v>
      </c>
      <c r="P21" s="13">
        <v>1553</v>
      </c>
      <c r="Q21" s="36">
        <v>1560</v>
      </c>
      <c r="R21" s="36">
        <v>1556</v>
      </c>
    </row>
    <row r="22" spans="1:18" ht="12.75">
      <c r="A22" s="26" t="s">
        <v>37</v>
      </c>
      <c r="B22" s="27">
        <f aca="true" t="shared" si="5" ref="B22:J22">B23+B24</f>
        <v>2113</v>
      </c>
      <c r="C22" s="27">
        <f t="shared" si="5"/>
        <v>2207</v>
      </c>
      <c r="D22" s="28">
        <f t="shared" si="5"/>
        <v>2316</v>
      </c>
      <c r="E22" s="28">
        <f t="shared" si="5"/>
        <v>2420</v>
      </c>
      <c r="F22" s="29">
        <f t="shared" si="5"/>
        <v>2511</v>
      </c>
      <c r="G22" s="30">
        <f t="shared" si="5"/>
        <v>2585</v>
      </c>
      <c r="H22" s="30">
        <f t="shared" si="5"/>
        <v>2643</v>
      </c>
      <c r="I22" s="30">
        <f t="shared" si="5"/>
        <v>2692</v>
      </c>
      <c r="J22" s="30">
        <f t="shared" si="5"/>
        <v>2746</v>
      </c>
      <c r="K22" s="30">
        <f>K23+K24</f>
        <v>2526.455</v>
      </c>
      <c r="L22" s="7">
        <v>2588</v>
      </c>
      <c r="M22" s="54">
        <v>2664</v>
      </c>
      <c r="N22" s="54">
        <v>2740</v>
      </c>
      <c r="O22" s="54">
        <v>2812</v>
      </c>
      <c r="P22" s="54">
        <v>2869</v>
      </c>
      <c r="Q22" s="54">
        <v>2909</v>
      </c>
      <c r="R22" s="54">
        <v>2952</v>
      </c>
    </row>
    <row r="23" spans="1:18" ht="12.75">
      <c r="A23" s="20" t="s">
        <v>31</v>
      </c>
      <c r="B23" s="31">
        <v>1017</v>
      </c>
      <c r="C23" s="31">
        <v>1069</v>
      </c>
      <c r="D23" s="32">
        <v>1129</v>
      </c>
      <c r="E23" s="32">
        <v>1186</v>
      </c>
      <c r="F23" s="37">
        <v>1235</v>
      </c>
      <c r="G23" s="34">
        <v>1274</v>
      </c>
      <c r="H23" s="34">
        <f>'[1]page1'!$X$10</f>
        <v>1304</v>
      </c>
      <c r="I23" s="34">
        <v>1329</v>
      </c>
      <c r="J23" s="34">
        <v>1357</v>
      </c>
      <c r="K23" s="34">
        <f>1233425/1000</f>
        <v>1233.425</v>
      </c>
      <c r="L23" s="2">
        <v>1258</v>
      </c>
      <c r="M23" s="13">
        <v>1291</v>
      </c>
      <c r="N23" s="13">
        <v>1323</v>
      </c>
      <c r="O23" s="13">
        <v>1356</v>
      </c>
      <c r="P23" s="13">
        <v>1384</v>
      </c>
      <c r="Q23" s="36">
        <v>1405</v>
      </c>
      <c r="R23" s="36">
        <v>1459</v>
      </c>
    </row>
    <row r="24" spans="1:18" ht="12.75">
      <c r="A24" s="20" t="s">
        <v>32</v>
      </c>
      <c r="B24" s="31">
        <v>1096</v>
      </c>
      <c r="C24" s="31">
        <v>1138</v>
      </c>
      <c r="D24" s="32">
        <v>1187</v>
      </c>
      <c r="E24" s="32">
        <v>1234</v>
      </c>
      <c r="F24" s="37">
        <v>1276</v>
      </c>
      <c r="G24" s="34">
        <v>1311</v>
      </c>
      <c r="H24" s="34">
        <f>'[1]page1'!$W$10</f>
        <v>1339</v>
      </c>
      <c r="I24" s="34">
        <v>1363</v>
      </c>
      <c r="J24" s="34">
        <v>1389</v>
      </c>
      <c r="K24" s="34">
        <f>1293030/1000</f>
        <v>1293.03</v>
      </c>
      <c r="L24" s="2">
        <v>1330</v>
      </c>
      <c r="M24" s="13">
        <v>1373</v>
      </c>
      <c r="N24" s="13">
        <v>1417</v>
      </c>
      <c r="O24" s="13">
        <v>1456</v>
      </c>
      <c r="P24" s="13">
        <v>1485</v>
      </c>
      <c r="Q24" s="36">
        <v>1504</v>
      </c>
      <c r="R24" s="36">
        <v>1493</v>
      </c>
    </row>
    <row r="25" spans="1:18" ht="12.75">
      <c r="A25" s="26" t="s">
        <v>38</v>
      </c>
      <c r="B25" s="27">
        <f aca="true" t="shared" si="6" ref="B25:J25">B26+B27</f>
        <v>1956</v>
      </c>
      <c r="C25" s="27">
        <f t="shared" si="6"/>
        <v>1966</v>
      </c>
      <c r="D25" s="28">
        <f t="shared" si="6"/>
        <v>1970</v>
      </c>
      <c r="E25" s="28">
        <f t="shared" si="6"/>
        <v>1987</v>
      </c>
      <c r="F25" s="29">
        <f t="shared" si="6"/>
        <v>2029</v>
      </c>
      <c r="G25" s="30">
        <f t="shared" si="6"/>
        <v>2098</v>
      </c>
      <c r="H25" s="30">
        <f t="shared" si="6"/>
        <v>2194</v>
      </c>
      <c r="I25" s="30">
        <f t="shared" si="6"/>
        <v>2301</v>
      </c>
      <c r="J25" s="30">
        <f t="shared" si="6"/>
        <v>2406</v>
      </c>
      <c r="K25" s="39">
        <f>K26+K27</f>
        <v>2230.3469999999998</v>
      </c>
      <c r="L25" s="7">
        <v>2269</v>
      </c>
      <c r="M25" s="54">
        <v>2300</v>
      </c>
      <c r="N25" s="54">
        <v>2328</v>
      </c>
      <c r="O25" s="54">
        <v>2365</v>
      </c>
      <c r="P25" s="54">
        <v>2415</v>
      </c>
      <c r="Q25" s="54">
        <v>2483</v>
      </c>
      <c r="R25" s="54">
        <v>2586</v>
      </c>
    </row>
    <row r="26" spans="1:18" ht="12.75">
      <c r="A26" s="20" t="s">
        <v>31</v>
      </c>
      <c r="B26" s="31">
        <v>927</v>
      </c>
      <c r="C26" s="31">
        <v>931</v>
      </c>
      <c r="D26" s="32">
        <v>934</v>
      </c>
      <c r="E26" s="32">
        <v>945</v>
      </c>
      <c r="F26" s="37">
        <v>970</v>
      </c>
      <c r="G26" s="34">
        <v>1009</v>
      </c>
      <c r="H26" s="34">
        <f>'[1]page1'!$X$11</f>
        <v>1062</v>
      </c>
      <c r="I26" s="34">
        <v>1121</v>
      </c>
      <c r="J26" s="34">
        <v>1178</v>
      </c>
      <c r="K26" s="40">
        <f>1080535/1000</f>
        <v>1080.535</v>
      </c>
      <c r="L26" s="2">
        <v>1095</v>
      </c>
      <c r="M26" s="13">
        <v>1106</v>
      </c>
      <c r="N26" s="13">
        <v>1114</v>
      </c>
      <c r="O26" s="13">
        <v>1127</v>
      </c>
      <c r="P26" s="13">
        <v>1147</v>
      </c>
      <c r="Q26" s="36">
        <v>1176</v>
      </c>
      <c r="R26" s="36">
        <v>1255</v>
      </c>
    </row>
    <row r="27" spans="1:18" ht="12.75">
      <c r="A27" s="20" t="s">
        <v>32</v>
      </c>
      <c r="B27" s="31">
        <v>1029</v>
      </c>
      <c r="C27" s="31">
        <v>1035</v>
      </c>
      <c r="D27" s="32">
        <v>1036</v>
      </c>
      <c r="E27" s="32">
        <v>1042</v>
      </c>
      <c r="F27" s="37">
        <v>1059</v>
      </c>
      <c r="G27" s="34">
        <v>1089</v>
      </c>
      <c r="H27" s="34">
        <f>'[1]page1'!$W$11</f>
        <v>1132</v>
      </c>
      <c r="I27" s="34">
        <v>1180</v>
      </c>
      <c r="J27" s="34">
        <v>1228</v>
      </c>
      <c r="K27" s="40">
        <f>1149812/1000</f>
        <v>1149.812</v>
      </c>
      <c r="L27" s="2">
        <v>1173</v>
      </c>
      <c r="M27" s="13">
        <v>1194</v>
      </c>
      <c r="N27" s="13">
        <v>1214</v>
      </c>
      <c r="O27" s="13">
        <v>1238</v>
      </c>
      <c r="P27" s="13">
        <v>1268</v>
      </c>
      <c r="Q27" s="36">
        <v>1307</v>
      </c>
      <c r="R27" s="36">
        <v>1331</v>
      </c>
    </row>
    <row r="28" spans="1:18" ht="12.75">
      <c r="A28" s="26" t="s">
        <v>39</v>
      </c>
      <c r="B28" s="27">
        <f aca="true" t="shared" si="7" ref="B28:J28">B29+B30</f>
        <v>1639</v>
      </c>
      <c r="C28" s="27">
        <f t="shared" si="7"/>
        <v>1716</v>
      </c>
      <c r="D28" s="28">
        <f t="shared" si="7"/>
        <v>1795</v>
      </c>
      <c r="E28" s="28">
        <f t="shared" si="7"/>
        <v>1863</v>
      </c>
      <c r="F28" s="29">
        <f t="shared" si="7"/>
        <v>1913</v>
      </c>
      <c r="G28" s="30">
        <f t="shared" si="7"/>
        <v>1941</v>
      </c>
      <c r="H28" s="30">
        <f t="shared" si="7"/>
        <v>1951</v>
      </c>
      <c r="I28" s="30">
        <f t="shared" si="7"/>
        <v>1956</v>
      </c>
      <c r="J28" s="30">
        <f t="shared" si="7"/>
        <v>1972</v>
      </c>
      <c r="K28" s="39">
        <f>K29+K30</f>
        <v>1912.527</v>
      </c>
      <c r="L28" s="7">
        <v>1941</v>
      </c>
      <c r="M28" s="54">
        <v>1990</v>
      </c>
      <c r="N28" s="54">
        <v>2046</v>
      </c>
      <c r="O28" s="54">
        <v>2102</v>
      </c>
      <c r="P28" s="54">
        <v>2151</v>
      </c>
      <c r="Q28" s="54">
        <v>2189</v>
      </c>
      <c r="R28" s="54">
        <v>2228</v>
      </c>
    </row>
    <row r="29" spans="1:18" ht="12.75">
      <c r="A29" s="20" t="s">
        <v>31</v>
      </c>
      <c r="B29" s="31">
        <v>826</v>
      </c>
      <c r="C29" s="31">
        <v>851</v>
      </c>
      <c r="D29" s="32">
        <v>875</v>
      </c>
      <c r="E29" s="32">
        <v>896</v>
      </c>
      <c r="F29" s="37">
        <v>911</v>
      </c>
      <c r="G29" s="34">
        <v>919</v>
      </c>
      <c r="H29" s="34">
        <f>'[1]page1'!$X$12</f>
        <v>922</v>
      </c>
      <c r="I29" s="34">
        <v>926</v>
      </c>
      <c r="J29" s="34">
        <v>937</v>
      </c>
      <c r="K29" s="34">
        <f>918366/1000</f>
        <v>918.366</v>
      </c>
      <c r="L29" s="2">
        <v>929</v>
      </c>
      <c r="M29" s="13">
        <v>951</v>
      </c>
      <c r="N29" s="13">
        <v>974</v>
      </c>
      <c r="O29" s="13">
        <v>997</v>
      </c>
      <c r="P29" s="13">
        <v>1016</v>
      </c>
      <c r="Q29" s="36">
        <v>1029</v>
      </c>
      <c r="R29" s="36">
        <v>1067</v>
      </c>
    </row>
    <row r="30" spans="1:18" ht="12.75">
      <c r="A30" s="20" t="s">
        <v>32</v>
      </c>
      <c r="B30" s="31">
        <v>813</v>
      </c>
      <c r="C30" s="31">
        <v>865</v>
      </c>
      <c r="D30" s="32">
        <v>920</v>
      </c>
      <c r="E30" s="32">
        <v>967</v>
      </c>
      <c r="F30" s="37">
        <v>1002</v>
      </c>
      <c r="G30" s="34">
        <v>1022</v>
      </c>
      <c r="H30" s="34">
        <f>'[1]page1'!$W$12</f>
        <v>1029</v>
      </c>
      <c r="I30" s="34">
        <v>1030</v>
      </c>
      <c r="J30" s="34">
        <v>1035</v>
      </c>
      <c r="K30" s="34">
        <f>994161/1000</f>
        <v>994.161</v>
      </c>
      <c r="L30" s="2">
        <v>1011</v>
      </c>
      <c r="M30" s="13">
        <v>1039</v>
      </c>
      <c r="N30" s="13">
        <v>1072</v>
      </c>
      <c r="O30" s="13">
        <v>1105</v>
      </c>
      <c r="P30" s="13">
        <v>1135</v>
      </c>
      <c r="Q30" s="36">
        <v>1160</v>
      </c>
      <c r="R30" s="36">
        <v>1161</v>
      </c>
    </row>
    <row r="31" spans="1:18" ht="12.75">
      <c r="A31" s="26" t="s">
        <v>40</v>
      </c>
      <c r="B31" s="27">
        <f aca="true" t="shared" si="8" ref="B31:J31">B32+B33</f>
        <v>1351</v>
      </c>
      <c r="C31" s="27">
        <f t="shared" si="8"/>
        <v>1405</v>
      </c>
      <c r="D31" s="28">
        <f t="shared" si="8"/>
        <v>1449</v>
      </c>
      <c r="E31" s="28">
        <f t="shared" si="8"/>
        <v>1496</v>
      </c>
      <c r="F31" s="29">
        <f t="shared" si="8"/>
        <v>1552</v>
      </c>
      <c r="G31" s="30">
        <f t="shared" si="8"/>
        <v>1622</v>
      </c>
      <c r="H31" s="30">
        <f t="shared" si="8"/>
        <v>1699</v>
      </c>
      <c r="I31" s="30">
        <f t="shared" si="8"/>
        <v>1777</v>
      </c>
      <c r="J31" s="30">
        <f t="shared" si="8"/>
        <v>1845</v>
      </c>
      <c r="K31" s="30">
        <f>K32+K33</f>
        <v>1888.132</v>
      </c>
      <c r="L31" s="7">
        <v>1902</v>
      </c>
      <c r="M31" s="54">
        <v>1894</v>
      </c>
      <c r="N31" s="54">
        <v>1872</v>
      </c>
      <c r="O31" s="54">
        <v>1856</v>
      </c>
      <c r="P31" s="54">
        <v>1859</v>
      </c>
      <c r="Q31" s="54">
        <v>1884</v>
      </c>
      <c r="R31" s="54">
        <v>1925</v>
      </c>
    </row>
    <row r="32" spans="1:18" ht="12.75">
      <c r="A32" s="20" t="s">
        <v>31</v>
      </c>
      <c r="B32" s="31">
        <v>692</v>
      </c>
      <c r="C32" s="31">
        <v>722</v>
      </c>
      <c r="D32" s="32">
        <v>746</v>
      </c>
      <c r="E32" s="32">
        <v>768</v>
      </c>
      <c r="F32" s="37">
        <v>791</v>
      </c>
      <c r="G32" s="34">
        <v>816</v>
      </c>
      <c r="H32" s="34">
        <f>'[1]page1'!$X$13</f>
        <v>841</v>
      </c>
      <c r="I32" s="34">
        <v>865</v>
      </c>
      <c r="J32" s="34">
        <v>885</v>
      </c>
      <c r="K32" s="34">
        <f>919245/1000</f>
        <v>919.245</v>
      </c>
      <c r="L32" s="2">
        <v>919</v>
      </c>
      <c r="M32" s="13">
        <v>909</v>
      </c>
      <c r="N32" s="13">
        <v>892</v>
      </c>
      <c r="O32" s="13">
        <v>879</v>
      </c>
      <c r="P32" s="13">
        <v>875</v>
      </c>
      <c r="Q32" s="36">
        <v>882</v>
      </c>
      <c r="R32" s="36">
        <v>916</v>
      </c>
    </row>
    <row r="33" spans="1:18" ht="12.75">
      <c r="A33" s="20" t="s">
        <v>32</v>
      </c>
      <c r="B33" s="31">
        <v>659</v>
      </c>
      <c r="C33" s="31">
        <v>683</v>
      </c>
      <c r="D33" s="32">
        <v>703</v>
      </c>
      <c r="E33" s="32">
        <v>728</v>
      </c>
      <c r="F33" s="37">
        <v>761</v>
      </c>
      <c r="G33" s="34">
        <v>806</v>
      </c>
      <c r="H33" s="34">
        <f>'[1]page1'!$W$13</f>
        <v>858</v>
      </c>
      <c r="I33" s="34">
        <v>912</v>
      </c>
      <c r="J33" s="34">
        <v>960</v>
      </c>
      <c r="K33" s="34">
        <f>968887/1000</f>
        <v>968.887</v>
      </c>
      <c r="L33" s="2">
        <v>983</v>
      </c>
      <c r="M33" s="13">
        <v>985</v>
      </c>
      <c r="N33" s="13">
        <v>980</v>
      </c>
      <c r="O33" s="13">
        <v>977</v>
      </c>
      <c r="P33" s="13">
        <v>984</v>
      </c>
      <c r="Q33" s="36">
        <v>1002</v>
      </c>
      <c r="R33" s="36">
        <v>1009</v>
      </c>
    </row>
    <row r="34" spans="1:18" ht="12.75">
      <c r="A34" s="26" t="s">
        <v>41</v>
      </c>
      <c r="B34" s="27">
        <f aca="true" t="shared" si="9" ref="B34:J34">B35+B36</f>
        <v>887</v>
      </c>
      <c r="C34" s="27">
        <f t="shared" si="9"/>
        <v>974</v>
      </c>
      <c r="D34" s="28">
        <f t="shared" si="9"/>
        <v>1077</v>
      </c>
      <c r="E34" s="28">
        <f t="shared" si="9"/>
        <v>1177</v>
      </c>
      <c r="F34" s="29">
        <f t="shared" si="9"/>
        <v>1263</v>
      </c>
      <c r="G34" s="30">
        <f t="shared" si="9"/>
        <v>1330</v>
      </c>
      <c r="H34" s="30">
        <f t="shared" si="9"/>
        <v>1382</v>
      </c>
      <c r="I34" s="30">
        <f t="shared" si="9"/>
        <v>1427</v>
      </c>
      <c r="J34" s="30">
        <f t="shared" si="9"/>
        <v>1474</v>
      </c>
      <c r="K34" s="30">
        <f>K35+K36</f>
        <v>1500.746</v>
      </c>
      <c r="L34" s="7">
        <v>1570</v>
      </c>
      <c r="M34" s="54">
        <v>1652</v>
      </c>
      <c r="N34" s="54">
        <v>1733</v>
      </c>
      <c r="O34" s="54">
        <v>1801</v>
      </c>
      <c r="P34" s="54">
        <v>1843</v>
      </c>
      <c r="Q34" s="54">
        <v>1858</v>
      </c>
      <c r="R34" s="54">
        <v>1846</v>
      </c>
    </row>
    <row r="35" spans="1:18" ht="12.75">
      <c r="A35" s="20" t="s">
        <v>31</v>
      </c>
      <c r="B35" s="31">
        <v>440</v>
      </c>
      <c r="C35" s="31">
        <v>488</v>
      </c>
      <c r="D35" s="32">
        <v>543</v>
      </c>
      <c r="E35" s="32">
        <v>596</v>
      </c>
      <c r="F35" s="37">
        <v>642</v>
      </c>
      <c r="G35" s="34">
        <v>679</v>
      </c>
      <c r="H35" s="34">
        <f>'[1]page1'!$X$14</f>
        <v>708</v>
      </c>
      <c r="I35" s="34">
        <v>732</v>
      </c>
      <c r="J35" s="34">
        <v>754</v>
      </c>
      <c r="K35" s="34">
        <f>768833/1000</f>
        <v>768.833</v>
      </c>
      <c r="L35" s="2">
        <v>796</v>
      </c>
      <c r="M35" s="13">
        <v>826</v>
      </c>
      <c r="N35" s="13">
        <v>854</v>
      </c>
      <c r="O35" s="13">
        <v>876</v>
      </c>
      <c r="P35" s="13">
        <v>886</v>
      </c>
      <c r="Q35" s="36">
        <v>886</v>
      </c>
      <c r="R35" s="36">
        <v>885</v>
      </c>
    </row>
    <row r="36" spans="1:18" ht="12.75">
      <c r="A36" s="20" t="s">
        <v>32</v>
      </c>
      <c r="B36" s="31">
        <v>447</v>
      </c>
      <c r="C36" s="31">
        <v>486</v>
      </c>
      <c r="D36" s="32">
        <v>534</v>
      </c>
      <c r="E36" s="32">
        <v>581</v>
      </c>
      <c r="F36" s="37">
        <v>621</v>
      </c>
      <c r="G36" s="34">
        <v>651</v>
      </c>
      <c r="H36" s="34">
        <f>'[1]page1'!$W$14</f>
        <v>674</v>
      </c>
      <c r="I36" s="34">
        <v>695</v>
      </c>
      <c r="J36" s="34">
        <v>720</v>
      </c>
      <c r="K36" s="34">
        <f>731913/1000</f>
        <v>731.913</v>
      </c>
      <c r="L36" s="2">
        <v>774</v>
      </c>
      <c r="M36" s="13">
        <v>826</v>
      </c>
      <c r="N36" s="13">
        <v>879</v>
      </c>
      <c r="O36" s="13">
        <v>925</v>
      </c>
      <c r="P36" s="13">
        <v>957</v>
      </c>
      <c r="Q36" s="36">
        <v>972</v>
      </c>
      <c r="R36" s="36">
        <v>961</v>
      </c>
    </row>
    <row r="37" spans="1:18" ht="12.75">
      <c r="A37" s="26" t="s">
        <v>42</v>
      </c>
      <c r="B37" s="27">
        <f aca="true" t="shared" si="10" ref="B37:J37">B38+B39</f>
        <v>821</v>
      </c>
      <c r="C37" s="27">
        <f t="shared" si="10"/>
        <v>804</v>
      </c>
      <c r="D37" s="28">
        <f t="shared" si="10"/>
        <v>785</v>
      </c>
      <c r="E37" s="28">
        <f t="shared" si="10"/>
        <v>783</v>
      </c>
      <c r="F37" s="29">
        <f t="shared" si="10"/>
        <v>808</v>
      </c>
      <c r="G37" s="30">
        <f t="shared" si="10"/>
        <v>867</v>
      </c>
      <c r="H37" s="30">
        <f t="shared" si="10"/>
        <v>952</v>
      </c>
      <c r="I37" s="30">
        <f t="shared" si="10"/>
        <v>1053</v>
      </c>
      <c r="J37" s="30">
        <f t="shared" si="10"/>
        <v>1151</v>
      </c>
      <c r="K37" s="30">
        <f>K38+K39</f>
        <v>1231.673</v>
      </c>
      <c r="L37" s="7">
        <v>1292</v>
      </c>
      <c r="M37" s="54">
        <v>1336</v>
      </c>
      <c r="N37" s="54">
        <v>1370</v>
      </c>
      <c r="O37" s="54">
        <v>1408</v>
      </c>
      <c r="P37" s="54">
        <v>1460</v>
      </c>
      <c r="Q37" s="54">
        <v>1528</v>
      </c>
      <c r="R37" s="54">
        <v>1614</v>
      </c>
    </row>
    <row r="38" spans="1:18" ht="12.75">
      <c r="A38" s="20" t="s">
        <v>31</v>
      </c>
      <c r="B38" s="31">
        <v>373</v>
      </c>
      <c r="C38" s="31">
        <v>369</v>
      </c>
      <c r="D38" s="32">
        <v>367</v>
      </c>
      <c r="E38" s="32">
        <v>374</v>
      </c>
      <c r="F38" s="37">
        <v>393</v>
      </c>
      <c r="G38" s="34">
        <v>428</v>
      </c>
      <c r="H38" s="34">
        <f>'[1]page1'!$X$15</f>
        <v>474</v>
      </c>
      <c r="I38" s="34">
        <v>528</v>
      </c>
      <c r="J38" s="34">
        <v>580</v>
      </c>
      <c r="K38" s="34">
        <f>631657/1000</f>
        <v>631.657</v>
      </c>
      <c r="L38" s="2">
        <v>664</v>
      </c>
      <c r="M38" s="13">
        <v>687</v>
      </c>
      <c r="N38" s="13">
        <v>703</v>
      </c>
      <c r="O38" s="13">
        <v>719</v>
      </c>
      <c r="P38" s="13">
        <v>740</v>
      </c>
      <c r="Q38" s="36">
        <v>765</v>
      </c>
      <c r="R38" s="36">
        <v>806</v>
      </c>
    </row>
    <row r="39" spans="1:18" ht="12.75">
      <c r="A39" s="20" t="s">
        <v>32</v>
      </c>
      <c r="B39" s="31">
        <v>448</v>
      </c>
      <c r="C39" s="31">
        <v>435</v>
      </c>
      <c r="D39" s="32">
        <v>418</v>
      </c>
      <c r="E39" s="32">
        <v>409</v>
      </c>
      <c r="F39" s="37">
        <v>415</v>
      </c>
      <c r="G39" s="34">
        <v>439</v>
      </c>
      <c r="H39" s="34">
        <f>'[1]page1'!$W$15</f>
        <v>478</v>
      </c>
      <c r="I39" s="34">
        <v>525</v>
      </c>
      <c r="J39" s="34">
        <v>571</v>
      </c>
      <c r="K39" s="34">
        <f>600016/1000</f>
        <v>600.016</v>
      </c>
      <c r="L39" s="2">
        <v>628</v>
      </c>
      <c r="M39" s="13">
        <v>649</v>
      </c>
      <c r="N39" s="13">
        <v>667</v>
      </c>
      <c r="O39" s="13">
        <v>689</v>
      </c>
      <c r="P39" s="13">
        <v>720</v>
      </c>
      <c r="Q39" s="36">
        <v>763</v>
      </c>
      <c r="R39" s="36">
        <v>808</v>
      </c>
    </row>
    <row r="40" spans="1:18" ht="12.75">
      <c r="A40" s="26" t="s">
        <v>43</v>
      </c>
      <c r="B40" s="27">
        <f aca="true" t="shared" si="11" ref="B40:J40">B41+B42</f>
        <v>673</v>
      </c>
      <c r="C40" s="27">
        <f t="shared" si="11"/>
        <v>706</v>
      </c>
      <c r="D40" s="28">
        <f t="shared" si="11"/>
        <v>744</v>
      </c>
      <c r="E40" s="28">
        <f t="shared" si="11"/>
        <v>777</v>
      </c>
      <c r="F40" s="29">
        <f t="shared" si="11"/>
        <v>794</v>
      </c>
      <c r="G40" s="30">
        <f t="shared" si="11"/>
        <v>792</v>
      </c>
      <c r="H40" s="30">
        <f t="shared" si="11"/>
        <v>776</v>
      </c>
      <c r="I40" s="30">
        <f t="shared" si="11"/>
        <v>759</v>
      </c>
      <c r="J40" s="30">
        <f t="shared" si="11"/>
        <v>756</v>
      </c>
      <c r="K40" s="30">
        <f>K41+K42</f>
        <v>760.931</v>
      </c>
      <c r="L40" s="7">
        <v>820</v>
      </c>
      <c r="M40" s="54">
        <v>907</v>
      </c>
      <c r="N40" s="54">
        <v>1009</v>
      </c>
      <c r="O40" s="54">
        <v>1107</v>
      </c>
      <c r="P40" s="54">
        <v>1188</v>
      </c>
      <c r="Q40" s="54">
        <v>1247</v>
      </c>
      <c r="R40" s="54">
        <v>1301</v>
      </c>
    </row>
    <row r="41" spans="1:18" ht="12.75">
      <c r="A41" s="20" t="s">
        <v>31</v>
      </c>
      <c r="B41" s="31">
        <v>330</v>
      </c>
      <c r="C41" s="31">
        <v>337</v>
      </c>
      <c r="D41" s="32">
        <v>345</v>
      </c>
      <c r="E41" s="32">
        <v>353</v>
      </c>
      <c r="F41" s="37">
        <v>357</v>
      </c>
      <c r="G41" s="34">
        <v>356</v>
      </c>
      <c r="H41" s="34">
        <f>'[1]page1'!$X$16</f>
        <v>353</v>
      </c>
      <c r="I41" s="34">
        <v>351</v>
      </c>
      <c r="J41" s="34">
        <v>357</v>
      </c>
      <c r="K41" s="34">
        <f>372221/1000</f>
        <v>372.221</v>
      </c>
      <c r="L41" s="2">
        <v>407</v>
      </c>
      <c r="M41" s="13">
        <v>454</v>
      </c>
      <c r="N41" s="13">
        <v>508</v>
      </c>
      <c r="O41" s="13">
        <v>559</v>
      </c>
      <c r="P41" s="13">
        <v>602</v>
      </c>
      <c r="Q41" s="36">
        <v>632</v>
      </c>
      <c r="R41" s="36">
        <v>668</v>
      </c>
    </row>
    <row r="42" spans="1:18" ht="12.75">
      <c r="A42" s="20" t="s">
        <v>32</v>
      </c>
      <c r="B42" s="31">
        <v>343</v>
      </c>
      <c r="C42" s="31">
        <v>369</v>
      </c>
      <c r="D42" s="32">
        <v>399</v>
      </c>
      <c r="E42" s="32">
        <v>424</v>
      </c>
      <c r="F42" s="37">
        <v>437</v>
      </c>
      <c r="G42" s="34">
        <v>436</v>
      </c>
      <c r="H42" s="34">
        <f>'[1]page1'!$W$16</f>
        <v>423</v>
      </c>
      <c r="I42" s="34">
        <v>408</v>
      </c>
      <c r="J42" s="34">
        <v>399</v>
      </c>
      <c r="K42" s="34">
        <f>388710/1000</f>
        <v>388.71</v>
      </c>
      <c r="L42" s="2">
        <v>414</v>
      </c>
      <c r="M42" s="13">
        <v>453</v>
      </c>
      <c r="N42" s="13">
        <v>501</v>
      </c>
      <c r="O42" s="13">
        <v>548</v>
      </c>
      <c r="P42" s="13">
        <v>586</v>
      </c>
      <c r="Q42" s="36">
        <v>615</v>
      </c>
      <c r="R42" s="36">
        <v>633</v>
      </c>
    </row>
    <row r="43" spans="1:18" ht="12.75">
      <c r="A43" s="26" t="s">
        <v>44</v>
      </c>
      <c r="B43" s="27">
        <f aca="true" t="shared" si="12" ref="B43:J43">B44+B45</f>
        <v>676</v>
      </c>
      <c r="C43" s="27">
        <f t="shared" si="12"/>
        <v>659</v>
      </c>
      <c r="D43" s="28">
        <f t="shared" si="12"/>
        <v>638</v>
      </c>
      <c r="E43" s="28">
        <f t="shared" si="12"/>
        <v>622</v>
      </c>
      <c r="F43" s="29">
        <f t="shared" si="12"/>
        <v>620</v>
      </c>
      <c r="G43" s="30">
        <f t="shared" si="12"/>
        <v>636</v>
      </c>
      <c r="H43" s="30">
        <f t="shared" si="12"/>
        <v>668</v>
      </c>
      <c r="I43" s="30">
        <f t="shared" si="12"/>
        <v>706</v>
      </c>
      <c r="J43" s="30">
        <f t="shared" si="12"/>
        <v>738</v>
      </c>
      <c r="K43" s="39">
        <f>K44+K45</f>
        <v>741.759</v>
      </c>
      <c r="L43" s="7">
        <v>736</v>
      </c>
      <c r="M43" s="54">
        <v>719</v>
      </c>
      <c r="N43" s="54">
        <v>700</v>
      </c>
      <c r="O43" s="54">
        <v>697</v>
      </c>
      <c r="P43" s="54">
        <v>722</v>
      </c>
      <c r="Q43" s="54">
        <v>780</v>
      </c>
      <c r="R43" s="54">
        <v>875</v>
      </c>
    </row>
    <row r="44" spans="1:18" ht="12.75">
      <c r="A44" s="20" t="s">
        <v>31</v>
      </c>
      <c r="B44" s="31">
        <v>328</v>
      </c>
      <c r="C44" s="31">
        <v>322</v>
      </c>
      <c r="D44" s="32">
        <v>315</v>
      </c>
      <c r="E44" s="32">
        <v>308</v>
      </c>
      <c r="F44" s="37">
        <v>305</v>
      </c>
      <c r="G44" s="34">
        <v>307</v>
      </c>
      <c r="H44" s="34">
        <f>'[1]page1'!$X$17</f>
        <v>314</v>
      </c>
      <c r="I44" s="34">
        <v>322</v>
      </c>
      <c r="J44" s="34">
        <v>330</v>
      </c>
      <c r="K44" s="40">
        <f>341429/1000</f>
        <v>341.429</v>
      </c>
      <c r="L44" s="2">
        <v>340</v>
      </c>
      <c r="M44" s="13">
        <v>334</v>
      </c>
      <c r="N44" s="13">
        <v>328</v>
      </c>
      <c r="O44" s="13">
        <v>331</v>
      </c>
      <c r="P44" s="13">
        <v>347</v>
      </c>
      <c r="Q44" s="36">
        <v>380</v>
      </c>
      <c r="R44" s="36">
        <v>436</v>
      </c>
    </row>
    <row r="45" spans="1:18" ht="12.75">
      <c r="A45" s="20" t="s">
        <v>32</v>
      </c>
      <c r="B45" s="31">
        <v>348</v>
      </c>
      <c r="C45" s="31">
        <v>337</v>
      </c>
      <c r="D45" s="32">
        <v>323</v>
      </c>
      <c r="E45" s="32">
        <v>314</v>
      </c>
      <c r="F45" s="37">
        <v>315</v>
      </c>
      <c r="G45" s="34">
        <v>329</v>
      </c>
      <c r="H45" s="34">
        <f>'[1]page1'!$W$17</f>
        <v>354</v>
      </c>
      <c r="I45" s="34">
        <v>384</v>
      </c>
      <c r="J45" s="34">
        <v>408</v>
      </c>
      <c r="K45" s="40">
        <f>400330/1000</f>
        <v>400.33</v>
      </c>
      <c r="L45" s="2">
        <v>396</v>
      </c>
      <c r="M45" s="13">
        <v>385</v>
      </c>
      <c r="N45" s="13">
        <v>372</v>
      </c>
      <c r="O45" s="13">
        <v>366</v>
      </c>
      <c r="P45" s="13">
        <v>375</v>
      </c>
      <c r="Q45" s="36">
        <v>400</v>
      </c>
      <c r="R45" s="36">
        <v>439</v>
      </c>
    </row>
    <row r="46" spans="1:18" ht="12.75">
      <c r="A46" s="26" t="s">
        <v>45</v>
      </c>
      <c r="B46" s="27">
        <f aca="true" t="shared" si="13" ref="B46:J46">B47+B48</f>
        <v>433</v>
      </c>
      <c r="C46" s="27">
        <f t="shared" si="13"/>
        <v>489</v>
      </c>
      <c r="D46" s="28">
        <f t="shared" si="13"/>
        <v>544</v>
      </c>
      <c r="E46" s="28">
        <f t="shared" si="13"/>
        <v>590</v>
      </c>
      <c r="F46" s="29">
        <f t="shared" si="13"/>
        <v>617</v>
      </c>
      <c r="G46" s="30">
        <f t="shared" si="13"/>
        <v>616</v>
      </c>
      <c r="H46" s="30">
        <f t="shared" si="13"/>
        <v>603</v>
      </c>
      <c r="I46" s="30">
        <f t="shared" si="13"/>
        <v>583</v>
      </c>
      <c r="J46" s="30">
        <f t="shared" si="13"/>
        <v>570</v>
      </c>
      <c r="K46" s="39">
        <f>K47+K48</f>
        <v>535.537</v>
      </c>
      <c r="L46" s="7">
        <v>562</v>
      </c>
      <c r="M46" s="54">
        <v>599</v>
      </c>
      <c r="N46" s="54">
        <v>638</v>
      </c>
      <c r="O46" s="54">
        <v>669</v>
      </c>
      <c r="P46" s="54">
        <v>685</v>
      </c>
      <c r="Q46" s="54">
        <v>680</v>
      </c>
      <c r="R46" s="54">
        <v>676</v>
      </c>
    </row>
    <row r="47" spans="1:18" ht="12.75">
      <c r="A47" s="20" t="s">
        <v>31</v>
      </c>
      <c r="B47" s="31">
        <v>223</v>
      </c>
      <c r="C47" s="31">
        <v>245</v>
      </c>
      <c r="D47" s="32">
        <v>266</v>
      </c>
      <c r="E47" s="32">
        <v>283</v>
      </c>
      <c r="F47" s="37">
        <v>293</v>
      </c>
      <c r="G47" s="34">
        <v>293</v>
      </c>
      <c r="H47" s="34">
        <f>'[1]page1'!$X$18</f>
        <v>289</v>
      </c>
      <c r="I47" s="34">
        <v>282</v>
      </c>
      <c r="J47" s="34">
        <v>277</v>
      </c>
      <c r="K47" s="40">
        <f>261428/1000</f>
        <v>261.428</v>
      </c>
      <c r="L47" s="2">
        <v>269</v>
      </c>
      <c r="M47" s="13">
        <v>281</v>
      </c>
      <c r="N47" s="13">
        <v>294</v>
      </c>
      <c r="O47" s="13">
        <v>304</v>
      </c>
      <c r="P47" s="13">
        <v>309</v>
      </c>
      <c r="Q47" s="36">
        <v>307</v>
      </c>
      <c r="R47" s="36">
        <v>312</v>
      </c>
    </row>
    <row r="48" spans="1:18" ht="12.75">
      <c r="A48" s="20" t="s">
        <v>32</v>
      </c>
      <c r="B48" s="31">
        <v>210</v>
      </c>
      <c r="C48" s="31">
        <v>244</v>
      </c>
      <c r="D48" s="32">
        <v>278</v>
      </c>
      <c r="E48" s="32">
        <v>307</v>
      </c>
      <c r="F48" s="37">
        <v>324</v>
      </c>
      <c r="G48" s="34">
        <v>323</v>
      </c>
      <c r="H48" s="34">
        <f>'[1]page1'!$W$18</f>
        <v>314</v>
      </c>
      <c r="I48" s="34">
        <v>301</v>
      </c>
      <c r="J48" s="34">
        <v>293</v>
      </c>
      <c r="K48" s="34">
        <f>274109/1000</f>
        <v>274.109</v>
      </c>
      <c r="L48" s="2">
        <v>293</v>
      </c>
      <c r="M48" s="13">
        <v>318</v>
      </c>
      <c r="N48" s="13">
        <v>344</v>
      </c>
      <c r="O48" s="13">
        <v>365</v>
      </c>
      <c r="P48" s="13">
        <v>376</v>
      </c>
      <c r="Q48" s="36">
        <v>373</v>
      </c>
      <c r="R48" s="36">
        <v>364</v>
      </c>
    </row>
    <row r="49" spans="1:18" ht="12.75">
      <c r="A49" s="26" t="s">
        <v>46</v>
      </c>
      <c r="B49" s="27">
        <f aca="true" t="shared" si="14" ref="B49:J49">B50+B51</f>
        <v>349</v>
      </c>
      <c r="C49" s="27">
        <f t="shared" si="14"/>
        <v>326</v>
      </c>
      <c r="D49" s="28">
        <f t="shared" si="14"/>
        <v>311</v>
      </c>
      <c r="E49" s="28">
        <f t="shared" si="14"/>
        <v>311</v>
      </c>
      <c r="F49" s="29">
        <f t="shared" si="14"/>
        <v>329</v>
      </c>
      <c r="G49" s="30">
        <f t="shared" si="14"/>
        <v>371</v>
      </c>
      <c r="H49" s="30">
        <f t="shared" si="14"/>
        <v>420</v>
      </c>
      <c r="I49" s="30">
        <f t="shared" si="14"/>
        <v>469</v>
      </c>
      <c r="J49" s="30">
        <f t="shared" si="14"/>
        <v>508</v>
      </c>
      <c r="K49" s="39">
        <f>K50+K51</f>
        <v>503.805</v>
      </c>
      <c r="L49" s="7">
        <v>496</v>
      </c>
      <c r="M49" s="54">
        <v>480</v>
      </c>
      <c r="N49" s="54">
        <v>466</v>
      </c>
      <c r="O49" s="54">
        <v>460</v>
      </c>
      <c r="P49" s="54">
        <v>467</v>
      </c>
      <c r="Q49" s="54">
        <v>493</v>
      </c>
      <c r="R49" s="54">
        <v>539</v>
      </c>
    </row>
    <row r="50" spans="1:18" ht="12.75">
      <c r="A50" s="20" t="s">
        <v>31</v>
      </c>
      <c r="B50" s="31">
        <v>171</v>
      </c>
      <c r="C50" s="31">
        <v>164</v>
      </c>
      <c r="D50" s="32">
        <v>160</v>
      </c>
      <c r="E50" s="32">
        <v>162</v>
      </c>
      <c r="F50" s="37">
        <v>170</v>
      </c>
      <c r="G50" s="34">
        <v>187</v>
      </c>
      <c r="H50" s="34">
        <f>'[1]page1'!$X$19</f>
        <v>205</v>
      </c>
      <c r="I50" s="34">
        <v>223</v>
      </c>
      <c r="J50" s="34">
        <v>237</v>
      </c>
      <c r="K50" s="34">
        <f>236402/1000</f>
        <v>236.402</v>
      </c>
      <c r="L50" s="2">
        <v>236</v>
      </c>
      <c r="M50" s="13">
        <v>230</v>
      </c>
      <c r="N50" s="13">
        <v>225</v>
      </c>
      <c r="O50" s="13">
        <v>222</v>
      </c>
      <c r="P50" s="13">
        <v>223</v>
      </c>
      <c r="Q50" s="36">
        <v>230</v>
      </c>
      <c r="R50" s="36">
        <v>250</v>
      </c>
    </row>
    <row r="51" spans="1:18" ht="12.75">
      <c r="A51" s="20" t="s">
        <v>32</v>
      </c>
      <c r="B51" s="31">
        <v>178</v>
      </c>
      <c r="C51" s="31">
        <v>162</v>
      </c>
      <c r="D51" s="32">
        <v>151</v>
      </c>
      <c r="E51" s="32">
        <v>149</v>
      </c>
      <c r="F51" s="37">
        <v>159</v>
      </c>
      <c r="G51" s="34">
        <v>184</v>
      </c>
      <c r="H51" s="34">
        <f>'[1]page1'!$W$19</f>
        <v>215</v>
      </c>
      <c r="I51" s="34">
        <v>246</v>
      </c>
      <c r="J51" s="34">
        <v>271</v>
      </c>
      <c r="K51" s="34">
        <f>267403/1000</f>
        <v>267.403</v>
      </c>
      <c r="L51" s="2">
        <v>260</v>
      </c>
      <c r="M51" s="13">
        <v>250</v>
      </c>
      <c r="N51" s="13">
        <v>241</v>
      </c>
      <c r="O51" s="13">
        <v>238</v>
      </c>
      <c r="P51" s="13">
        <v>244</v>
      </c>
      <c r="Q51" s="36">
        <v>263</v>
      </c>
      <c r="R51" s="36">
        <v>289</v>
      </c>
    </row>
    <row r="52" spans="1:18" ht="12.75">
      <c r="A52" s="26" t="s">
        <v>47</v>
      </c>
      <c r="B52" s="27">
        <f aca="true" t="shared" si="15" ref="B52:J52">B53+B54</f>
        <v>421</v>
      </c>
      <c r="C52" s="27">
        <f t="shared" si="15"/>
        <v>441</v>
      </c>
      <c r="D52" s="28">
        <f t="shared" si="15"/>
        <v>455</v>
      </c>
      <c r="E52" s="28">
        <f t="shared" si="15"/>
        <v>462</v>
      </c>
      <c r="F52" s="29">
        <f t="shared" si="15"/>
        <v>463</v>
      </c>
      <c r="G52" s="30">
        <f t="shared" si="15"/>
        <v>461</v>
      </c>
      <c r="H52" s="30">
        <f t="shared" si="15"/>
        <v>461</v>
      </c>
      <c r="I52" s="30">
        <f t="shared" si="15"/>
        <v>465</v>
      </c>
      <c r="J52" s="30">
        <f t="shared" si="15"/>
        <v>477</v>
      </c>
      <c r="K52" s="30">
        <f>K53+K54</f>
        <v>596.634</v>
      </c>
      <c r="L52" s="7">
        <v>614</v>
      </c>
      <c r="M52" s="54">
        <v>635</v>
      </c>
      <c r="N52" s="54">
        <v>656</v>
      </c>
      <c r="O52" s="54">
        <v>671</v>
      </c>
      <c r="P52" s="54">
        <v>681</v>
      </c>
      <c r="Q52" s="54">
        <v>685</v>
      </c>
      <c r="R52" s="54">
        <v>701</v>
      </c>
    </row>
    <row r="53" spans="1:18" ht="12.75">
      <c r="A53" s="20" t="s">
        <v>31</v>
      </c>
      <c r="B53" s="31">
        <v>216</v>
      </c>
      <c r="C53" s="31">
        <v>221</v>
      </c>
      <c r="D53" s="32">
        <v>225</v>
      </c>
      <c r="E53" s="32">
        <v>226</v>
      </c>
      <c r="F53" s="41">
        <v>225</v>
      </c>
      <c r="G53" s="34">
        <v>224</v>
      </c>
      <c r="H53" s="34">
        <f>'[1]page1'!$X$20</f>
        <v>225</v>
      </c>
      <c r="I53" s="34">
        <v>229</v>
      </c>
      <c r="J53" s="34">
        <v>237</v>
      </c>
      <c r="K53" s="40">
        <f>294874/1000</f>
        <v>294.874</v>
      </c>
      <c r="L53" s="2">
        <v>298</v>
      </c>
      <c r="M53" s="13">
        <v>304</v>
      </c>
      <c r="N53" s="13">
        <v>312</v>
      </c>
      <c r="O53" s="13">
        <v>316</v>
      </c>
      <c r="P53" s="13">
        <v>320</v>
      </c>
      <c r="Q53" s="36">
        <v>320</v>
      </c>
      <c r="R53" s="36">
        <v>332</v>
      </c>
    </row>
    <row r="54" spans="1:18" ht="12.75">
      <c r="A54" s="20" t="s">
        <v>32</v>
      </c>
      <c r="B54" s="31">
        <v>205</v>
      </c>
      <c r="C54" s="31">
        <v>220</v>
      </c>
      <c r="D54" s="32">
        <v>230</v>
      </c>
      <c r="E54" s="32">
        <v>236</v>
      </c>
      <c r="F54" s="41">
        <v>238</v>
      </c>
      <c r="G54" s="34">
        <v>237</v>
      </c>
      <c r="H54" s="34">
        <f>'[1]page1'!$W$20</f>
        <v>236</v>
      </c>
      <c r="I54" s="34">
        <v>236</v>
      </c>
      <c r="J54" s="34">
        <v>240</v>
      </c>
      <c r="K54" s="34">
        <f>301760/1000</f>
        <v>301.76</v>
      </c>
      <c r="L54" s="2">
        <v>316</v>
      </c>
      <c r="M54" s="13">
        <v>331</v>
      </c>
      <c r="N54" s="13">
        <v>344</v>
      </c>
      <c r="O54" s="13">
        <v>355</v>
      </c>
      <c r="P54" s="13">
        <v>361</v>
      </c>
      <c r="Q54" s="36">
        <v>365</v>
      </c>
      <c r="R54" s="36">
        <v>369</v>
      </c>
    </row>
    <row r="55" spans="1:11" ht="12.75">
      <c r="A55" s="26" t="s">
        <v>52</v>
      </c>
      <c r="B55" s="31"/>
      <c r="C55" s="31"/>
      <c r="D55" s="32"/>
      <c r="E55" s="32"/>
      <c r="F55" s="41"/>
      <c r="G55" s="34"/>
      <c r="H55" s="34"/>
      <c r="I55" s="34"/>
      <c r="J55" s="34"/>
      <c r="K55" s="30">
        <f>K56+K57</f>
        <v>34.935</v>
      </c>
    </row>
    <row r="56" spans="1:11" ht="12.75">
      <c r="A56" s="20" t="s">
        <v>31</v>
      </c>
      <c r="B56" s="31"/>
      <c r="C56" s="31"/>
      <c r="D56" s="32"/>
      <c r="E56" s="32"/>
      <c r="F56" s="41"/>
      <c r="G56" s="34"/>
      <c r="H56" s="34"/>
      <c r="I56" s="34"/>
      <c r="J56" s="34"/>
      <c r="K56" s="34">
        <f>20014/1000</f>
        <v>20.014</v>
      </c>
    </row>
    <row r="57" spans="1:11" ht="12.75">
      <c r="A57" s="20" t="s">
        <v>32</v>
      </c>
      <c r="B57" s="31"/>
      <c r="C57" s="31"/>
      <c r="D57" s="32"/>
      <c r="E57" s="32"/>
      <c r="F57" s="41"/>
      <c r="G57" s="34"/>
      <c r="H57" s="34"/>
      <c r="I57" s="34"/>
      <c r="J57" s="34"/>
      <c r="K57" s="34">
        <f>14921/1000</f>
        <v>14.921</v>
      </c>
    </row>
    <row r="58" spans="1:18" ht="12.75">
      <c r="A58" s="42" t="s">
        <v>49</v>
      </c>
      <c r="B58" s="27">
        <f aca="true" t="shared" si="16" ref="B58:C60">B52+B49+B46+B43+B40+B37+B34+B31+B28+B25+B22+B19+B16+B13+B10+B7</f>
        <v>26386</v>
      </c>
      <c r="C58" s="27">
        <f t="shared" si="16"/>
        <v>26848</v>
      </c>
      <c r="D58" s="28">
        <f aca="true" t="shared" si="17" ref="D58:E60">D52+D49+D46+D43+D40+D37+D34+D31+D28+D25+D22+D19+D16+D13+D10+D7</f>
        <v>27310</v>
      </c>
      <c r="E58" s="28">
        <f t="shared" si="17"/>
        <v>27775</v>
      </c>
      <c r="F58" s="29">
        <f aca="true" t="shared" si="18" ref="F58:J60">F52+F49+F46+F43+F40+F37+F34+F31+F28+F25+F22+F19+F16+F13+F10+F7</f>
        <v>28238</v>
      </c>
      <c r="G58" s="30">
        <f t="shared" si="18"/>
        <v>28705</v>
      </c>
      <c r="H58" s="30">
        <f t="shared" si="18"/>
        <v>29170</v>
      </c>
      <c r="I58" s="30">
        <f t="shared" si="18"/>
        <v>29631</v>
      </c>
      <c r="J58" s="30">
        <f t="shared" si="18"/>
        <v>30088</v>
      </c>
      <c r="K58" s="30">
        <f>K55+K52+K49+K46+K43+K40+K37+K34+K31+K28+K25+K22+K19+K16+K13+K10+K7</f>
        <v>29891.698999999997</v>
      </c>
      <c r="L58" s="7">
        <v>30172</v>
      </c>
      <c r="M58" s="54">
        <v>30505</v>
      </c>
      <c r="N58" s="54">
        <v>30841</v>
      </c>
      <c r="O58" s="54">
        <v>31177</v>
      </c>
      <c r="P58" s="54">
        <v>31514</v>
      </c>
      <c r="Q58" s="54">
        <v>31851</v>
      </c>
      <c r="R58" s="54">
        <v>32245</v>
      </c>
    </row>
    <row r="59" spans="1:18" ht="12.75">
      <c r="A59" s="20" t="s">
        <v>31</v>
      </c>
      <c r="B59" s="31">
        <f t="shared" si="16"/>
        <v>13127</v>
      </c>
      <c r="C59" s="31">
        <f t="shared" si="16"/>
        <v>13357</v>
      </c>
      <c r="D59" s="43">
        <f t="shared" si="17"/>
        <v>13588</v>
      </c>
      <c r="E59" s="43">
        <f t="shared" si="17"/>
        <v>13819</v>
      </c>
      <c r="F59" s="41">
        <f t="shared" si="18"/>
        <v>14049</v>
      </c>
      <c r="G59" s="44">
        <f t="shared" si="18"/>
        <v>14281</v>
      </c>
      <c r="H59" s="44">
        <f t="shared" si="18"/>
        <v>14512</v>
      </c>
      <c r="I59" s="44">
        <f t="shared" si="18"/>
        <v>14742</v>
      </c>
      <c r="J59" s="44">
        <f t="shared" si="18"/>
        <v>14972</v>
      </c>
      <c r="K59" s="44">
        <f>K56+K53+K50+K47+K44+K41+K38+K35+K32+K29+K26+K23+K20+K17+K14+K11+K8</f>
        <v>14845.833999999997</v>
      </c>
      <c r="L59" s="2">
        <v>14960</v>
      </c>
      <c r="M59" s="13">
        <v>15102</v>
      </c>
      <c r="N59" s="13">
        <v>15246</v>
      </c>
      <c r="O59" s="13">
        <v>15392</v>
      </c>
      <c r="P59" s="13">
        <v>15539</v>
      </c>
      <c r="Q59" s="13">
        <v>15684</v>
      </c>
      <c r="R59" s="13">
        <v>16011</v>
      </c>
    </row>
    <row r="60" spans="1:18" ht="12.75">
      <c r="A60" s="20" t="s">
        <v>32</v>
      </c>
      <c r="B60" s="31">
        <f t="shared" si="16"/>
        <v>13259</v>
      </c>
      <c r="C60" s="31">
        <f t="shared" si="16"/>
        <v>13491</v>
      </c>
      <c r="D60" s="43">
        <f t="shared" si="17"/>
        <v>13722</v>
      </c>
      <c r="E60" s="43">
        <f t="shared" si="17"/>
        <v>13956</v>
      </c>
      <c r="F60" s="41">
        <f t="shared" si="18"/>
        <v>14189</v>
      </c>
      <c r="G60" s="44">
        <f t="shared" si="18"/>
        <v>14424</v>
      </c>
      <c r="H60" s="44">
        <f t="shared" si="18"/>
        <v>14658</v>
      </c>
      <c r="I60" s="44">
        <f t="shared" si="18"/>
        <v>14889</v>
      </c>
      <c r="J60" s="44">
        <f t="shared" si="18"/>
        <v>15116</v>
      </c>
      <c r="K60" s="44">
        <f>K57+K54+K51+K48+K45+K42+K39+K36+K33+K30+K27+K24+K21+K18+K15+K12+K9</f>
        <v>15045.865</v>
      </c>
      <c r="L60" s="2">
        <v>15212</v>
      </c>
      <c r="M60" s="13">
        <v>15403</v>
      </c>
      <c r="N60" s="13">
        <v>15595</v>
      </c>
      <c r="O60" s="13">
        <v>15785</v>
      </c>
      <c r="P60" s="13">
        <v>15975</v>
      </c>
      <c r="Q60" s="13">
        <v>16167</v>
      </c>
      <c r="R60" s="13">
        <v>16234</v>
      </c>
    </row>
    <row r="61" spans="1:10" ht="12.75">
      <c r="A61" s="14"/>
      <c r="B61" s="45"/>
      <c r="C61" s="45"/>
      <c r="D61" s="16"/>
      <c r="E61" s="16"/>
      <c r="F61" s="14"/>
      <c r="G61" s="14"/>
      <c r="H61" s="14"/>
      <c r="I61" s="14"/>
      <c r="J61" s="14"/>
    </row>
    <row r="62" spans="1:10" ht="12.75">
      <c r="A62" s="14"/>
      <c r="B62" s="45"/>
      <c r="C62" s="45"/>
      <c r="D62" s="16"/>
      <c r="E62" s="16"/>
      <c r="F62" s="14"/>
      <c r="G62" s="17"/>
      <c r="H62" s="14"/>
      <c r="I62" s="46"/>
      <c r="J62" s="46"/>
    </row>
    <row r="63" spans="1:10" ht="12.75">
      <c r="A63" s="47"/>
      <c r="B63" s="45"/>
      <c r="C63" s="45"/>
      <c r="D63" s="16"/>
      <c r="E63" s="16"/>
      <c r="F63" s="14"/>
      <c r="G63" s="14"/>
      <c r="H63" s="14"/>
      <c r="I63" s="46"/>
      <c r="J63" s="46"/>
    </row>
    <row r="64" spans="1:10" ht="12.75">
      <c r="A64" s="48" t="s">
        <v>50</v>
      </c>
      <c r="B64" s="45"/>
      <c r="C64" s="45"/>
      <c r="D64" s="49"/>
      <c r="E64" s="49"/>
      <c r="F64" s="14"/>
      <c r="G64" s="14"/>
      <c r="H64" s="14"/>
      <c r="I64" s="46"/>
      <c r="J64" s="46"/>
    </row>
    <row r="65" spans="1:10" ht="12.75">
      <c r="A65" s="47" t="s">
        <v>51</v>
      </c>
      <c r="B65" s="50"/>
      <c r="C65" s="50"/>
      <c r="D65" s="49"/>
      <c r="E65" s="49"/>
      <c r="F65" s="14"/>
      <c r="G65" s="17"/>
      <c r="H65" s="17"/>
      <c r="I65" s="17"/>
      <c r="J65" s="17"/>
    </row>
    <row r="66" spans="1:10" ht="12.75">
      <c r="A66" s="2"/>
      <c r="B66" s="51"/>
      <c r="C66" s="51"/>
      <c r="D66" s="49"/>
      <c r="E66" s="49"/>
      <c r="F66" s="2"/>
      <c r="G66" s="2"/>
      <c r="H66" s="2"/>
      <c r="I66" s="2"/>
      <c r="J66" s="2"/>
    </row>
    <row r="67" spans="1:10" ht="12.75">
      <c r="A67" s="17"/>
      <c r="B67" s="51"/>
      <c r="C67" s="51"/>
      <c r="D67" s="49"/>
      <c r="E67" s="49"/>
      <c r="F67" s="14"/>
      <c r="G67" s="17"/>
      <c r="H67" s="14"/>
      <c r="I67" s="46"/>
      <c r="J67" s="46"/>
    </row>
    <row r="68" spans="1:10" ht="12.75">
      <c r="A68" s="14"/>
      <c r="B68" s="51"/>
      <c r="C68" s="51"/>
      <c r="D68" s="52"/>
      <c r="E68" s="52"/>
      <c r="F68" s="14"/>
      <c r="G68" s="17"/>
      <c r="H68" s="17"/>
      <c r="I68" s="14"/>
      <c r="J68" s="14"/>
    </row>
    <row r="69" spans="1:10" ht="12.75">
      <c r="A69" s="14"/>
      <c r="B69" s="51"/>
      <c r="C69" s="51"/>
      <c r="D69" s="49"/>
      <c r="E69" s="49"/>
      <c r="F69" s="14"/>
      <c r="G69" s="17"/>
      <c r="H69" s="17"/>
      <c r="I69" s="14"/>
      <c r="J69" s="14"/>
    </row>
    <row r="70" spans="1:10" ht="12.75">
      <c r="A70" s="14"/>
      <c r="B70" s="50"/>
      <c r="C70" s="50"/>
      <c r="D70" s="49"/>
      <c r="E70" s="49"/>
      <c r="F70" s="14"/>
      <c r="G70" s="14"/>
      <c r="H70" s="14"/>
      <c r="I70" s="14"/>
      <c r="J70" s="14"/>
    </row>
    <row r="71" spans="1:10" ht="12.75">
      <c r="A71" s="14"/>
      <c r="B71" s="51"/>
      <c r="C71" s="51"/>
      <c r="D71" s="16"/>
      <c r="E71" s="16"/>
      <c r="F71" s="14"/>
      <c r="G71" s="14"/>
      <c r="H71" s="14"/>
      <c r="I71" s="14"/>
      <c r="J71" s="14"/>
    </row>
    <row r="72" spans="1:10" ht="12.75">
      <c r="A72" s="14"/>
      <c r="B72" s="51"/>
      <c r="C72" s="51"/>
      <c r="D72" s="16"/>
      <c r="E72" s="16"/>
      <c r="F72" s="14"/>
      <c r="G72" s="14"/>
      <c r="H72" s="14"/>
      <c r="I72" s="14"/>
      <c r="J72" s="14"/>
    </row>
    <row r="73" spans="1:10" ht="12.75">
      <c r="A73" s="14"/>
      <c r="B73" s="45"/>
      <c r="C73" s="45"/>
      <c r="D73" s="16"/>
      <c r="E73" s="16"/>
      <c r="F73" s="14"/>
      <c r="G73" s="14"/>
      <c r="H73" s="14"/>
      <c r="I73" s="14"/>
      <c r="J73" s="14"/>
    </row>
    <row r="74" spans="1:10" ht="12.75">
      <c r="A74" s="14"/>
      <c r="B74" s="45"/>
      <c r="C74" s="45"/>
      <c r="D74" s="16"/>
      <c r="E74" s="16"/>
      <c r="F74" s="14"/>
      <c r="G74" s="14"/>
      <c r="H74" s="14"/>
      <c r="I74" s="14"/>
      <c r="J74" s="14"/>
    </row>
    <row r="75" spans="1:10" ht="12.75">
      <c r="A75" s="14"/>
      <c r="B75" s="45"/>
      <c r="C75" s="45"/>
      <c r="D75" s="16"/>
      <c r="E75" s="16"/>
      <c r="F75" s="14"/>
      <c r="G75" s="14"/>
      <c r="H75" s="14"/>
      <c r="I75" s="14"/>
      <c r="J75" s="14"/>
    </row>
    <row r="76" spans="1:10" ht="12.75">
      <c r="A76" s="14"/>
      <c r="B76" s="45"/>
      <c r="C76" s="45"/>
      <c r="D76" s="16"/>
      <c r="E76" s="16"/>
      <c r="F76" s="14"/>
      <c r="G76" s="14"/>
      <c r="H76" s="14"/>
      <c r="I76" s="14"/>
      <c r="J76" s="14"/>
    </row>
    <row r="77" spans="1:10" ht="12.75">
      <c r="A77" s="14"/>
      <c r="B77" s="45"/>
      <c r="C77" s="45"/>
      <c r="D77" s="16"/>
      <c r="E77" s="16"/>
      <c r="F77" s="14"/>
      <c r="G77" s="14"/>
      <c r="H77" s="14"/>
      <c r="I77" s="14"/>
      <c r="J77" s="14"/>
    </row>
    <row r="78" spans="1:10" ht="12.75">
      <c r="A78" s="14"/>
      <c r="B78" s="45"/>
      <c r="C78" s="45"/>
      <c r="D78" s="16"/>
      <c r="E78" s="16"/>
      <c r="F78" s="14"/>
      <c r="G78" s="14"/>
      <c r="H78" s="14"/>
      <c r="I78" s="14"/>
      <c r="J78" s="14"/>
    </row>
    <row r="79" spans="1:10" ht="12.75">
      <c r="A79" s="14"/>
      <c r="B79" s="45"/>
      <c r="C79" s="45"/>
      <c r="D79" s="16"/>
      <c r="E79" s="16"/>
      <c r="F79" s="14"/>
      <c r="G79" s="14"/>
      <c r="H79" s="14"/>
      <c r="I79" s="14"/>
      <c r="J79" s="14"/>
    </row>
    <row r="80" spans="1:10" ht="12.75">
      <c r="A80" s="14"/>
      <c r="B80" s="45"/>
      <c r="C80" s="45"/>
      <c r="D80" s="16"/>
      <c r="E80" s="16"/>
      <c r="F80" s="14"/>
      <c r="G80" s="14"/>
      <c r="H80" s="14"/>
      <c r="I80" s="14"/>
      <c r="J80" s="14"/>
    </row>
    <row r="81" spans="1:10" ht="12.75">
      <c r="A81" s="14"/>
      <c r="B81" s="45"/>
      <c r="C81" s="45"/>
      <c r="D81" s="16"/>
      <c r="E81" s="16"/>
      <c r="F81" s="14"/>
      <c r="G81" s="14"/>
      <c r="H81" s="14"/>
      <c r="I81" s="14"/>
      <c r="J81" s="14"/>
    </row>
    <row r="82" spans="1:10" ht="12.75">
      <c r="A82" s="14"/>
      <c r="B82" s="45"/>
      <c r="C82" s="45"/>
      <c r="D82" s="16"/>
      <c r="E82" s="16"/>
      <c r="F82" s="14"/>
      <c r="G82" s="14"/>
      <c r="H82" s="14"/>
      <c r="I82" s="14"/>
      <c r="J82" s="14"/>
    </row>
    <row r="83" spans="1:10" ht="12.75">
      <c r="A83" s="14"/>
      <c r="B83" s="45"/>
      <c r="C83" s="45"/>
      <c r="D83" s="16"/>
      <c r="E83" s="16"/>
      <c r="F83" s="14"/>
      <c r="G83" s="14"/>
      <c r="H83" s="14"/>
      <c r="I83" s="14"/>
      <c r="J83" s="14"/>
    </row>
    <row r="84" spans="1:10" ht="12.75">
      <c r="A84" s="14"/>
      <c r="B84" s="45"/>
      <c r="C84" s="45"/>
      <c r="D84" s="16"/>
      <c r="E84" s="16"/>
      <c r="F84" s="14"/>
      <c r="G84" s="14"/>
      <c r="H84" s="14"/>
      <c r="I84" s="14"/>
      <c r="J84" s="14"/>
    </row>
    <row r="85" spans="1:10" ht="12.75">
      <c r="A85" s="14"/>
      <c r="B85" s="45"/>
      <c r="C85" s="45"/>
      <c r="F85" s="14"/>
      <c r="G85" s="14"/>
      <c r="H85" s="14"/>
      <c r="I85" s="14"/>
      <c r="J85" s="14"/>
    </row>
    <row r="86" spans="1:10" ht="12.75">
      <c r="A86" s="14"/>
      <c r="B86" s="45"/>
      <c r="C86" s="45"/>
      <c r="F86" s="14"/>
      <c r="G86" s="14"/>
      <c r="H86" s="14"/>
      <c r="I86" s="14"/>
      <c r="J86" s="14"/>
    </row>
    <row r="87" spans="1:10" ht="12.75">
      <c r="A87" s="14"/>
      <c r="F87" s="14"/>
      <c r="G87" s="14"/>
      <c r="H87" s="14"/>
      <c r="I87" s="14"/>
      <c r="J87" s="14"/>
    </row>
    <row r="88" spans="1:10" ht="12.75">
      <c r="A88" s="14"/>
      <c r="F88" s="14"/>
      <c r="G88" s="14"/>
      <c r="H88" s="14"/>
      <c r="I88" s="14"/>
      <c r="J88" s="14"/>
    </row>
    <row r="89" spans="1:10" ht="12.75">
      <c r="A89" s="14"/>
      <c r="F89" s="14"/>
      <c r="G89" s="14"/>
      <c r="H89" s="14"/>
      <c r="I89" s="14"/>
      <c r="J89" s="14"/>
    </row>
    <row r="90" spans="1:10" ht="12.75">
      <c r="A90" s="14"/>
      <c r="F90" s="14"/>
      <c r="G90" s="14"/>
      <c r="H90" s="14"/>
      <c r="I90" s="14"/>
      <c r="J90" s="14"/>
    </row>
    <row r="91" spans="1:10" ht="12.75">
      <c r="A91" s="14"/>
      <c r="F91" s="14"/>
      <c r="G91" s="14"/>
      <c r="H91" s="14"/>
      <c r="I91" s="14"/>
      <c r="J91" s="14"/>
    </row>
    <row r="92" spans="1:10" ht="12.75">
      <c r="A92" s="14"/>
      <c r="F92" s="14"/>
      <c r="G92" s="14"/>
      <c r="H92" s="14"/>
      <c r="I92" s="14"/>
      <c r="J92" s="14"/>
    </row>
    <row r="93" spans="1:10" ht="12.75">
      <c r="A93" s="14"/>
      <c r="F93" s="14"/>
      <c r="G93" s="14"/>
      <c r="H93" s="14"/>
      <c r="I93" s="14"/>
      <c r="J93" s="14"/>
    </row>
    <row r="94" spans="1:10" ht="12.75">
      <c r="A94" s="14"/>
      <c r="F94" s="14"/>
      <c r="G94" s="14"/>
      <c r="H94" s="14"/>
      <c r="I94" s="14"/>
      <c r="J94" s="14"/>
    </row>
    <row r="95" spans="1:10" ht="12.75">
      <c r="A95" s="14"/>
      <c r="F95" s="14"/>
      <c r="G95" s="14"/>
      <c r="H95" s="14"/>
      <c r="I95" s="14"/>
      <c r="J95" s="14"/>
    </row>
    <row r="96" spans="1:10" ht="12.75">
      <c r="A96" s="14"/>
      <c r="F96" s="14"/>
      <c r="G96" s="14"/>
      <c r="H96" s="14"/>
      <c r="I96" s="14"/>
      <c r="J96" s="14"/>
    </row>
    <row r="97" spans="1:10" ht="12.75">
      <c r="A97" s="14"/>
      <c r="F97" s="14"/>
      <c r="G97" s="14"/>
      <c r="H97" s="14"/>
      <c r="I97" s="14"/>
      <c r="J97" s="14"/>
    </row>
    <row r="98" spans="1:10" ht="12.75">
      <c r="A98" s="14"/>
      <c r="F98" s="14"/>
      <c r="G98" s="14"/>
      <c r="H98" s="14"/>
      <c r="I98" s="14"/>
      <c r="J98" s="14"/>
    </row>
    <row r="99" spans="1:10" ht="12.75">
      <c r="A99" s="14"/>
      <c r="F99" s="14"/>
      <c r="G99" s="14"/>
      <c r="H99" s="14"/>
      <c r="I99" s="14"/>
      <c r="J99" s="14"/>
    </row>
  </sheetData>
  <sheetProtection/>
  <printOptions/>
  <pageMargins left="0.7874015748031497" right="0.7874015748031497" top="0.3937007874015748" bottom="0.1968503937007874" header="0.5118110236220472" footer="0.5118110236220472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2008-06-16T12:48:41Z</cp:lastPrinted>
  <dcterms:created xsi:type="dcterms:W3CDTF">2008-06-16T12:31:12Z</dcterms:created>
  <dcterms:modified xsi:type="dcterms:W3CDTF">2013-04-11T11:45:27Z</dcterms:modified>
  <cp:category/>
  <cp:version/>
  <cp:contentType/>
  <cp:contentStatus/>
</cp:coreProperties>
</file>