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Données Open Data- MEF\"/>
    </mc:Choice>
  </mc:AlternateContent>
  <xr:revisionPtr revIDLastSave="0" documentId="13_ncr:1_{3ABDB80A-3E69-4C53-9F8D-B9459D3807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griculture &amp; pêche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BQ4.1" hidden="1">#REF!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 localSheetId="0">[1]Graph!#REF!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 localSheetId="0">[1]Graph!#REF!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>#N/A</definedName>
    <definedName name="aaaa" localSheetId="0">OFFSET(Full_Print,0,0,'Agriculture &amp; pêche'!Last_Row)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IF('Agriculture &amp; pêche'!Values_Entered,Header_Row+'Agriculture &amp; pêche'!Number_of_Payments,Header_Row)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OFFSET(Full_Print,0,0,'Agriculture &amp; pêche'!Last_Row)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'Agriculture &amp; pêche'!$A$1:$H$126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5" l="1"/>
  <c r="H45" i="15"/>
  <c r="G48" i="15"/>
  <c r="G52" i="15"/>
  <c r="G46" i="15"/>
  <c r="G47" i="15"/>
  <c r="G49" i="15"/>
  <c r="G50" i="15"/>
  <c r="G51" i="15"/>
  <c r="G53" i="15"/>
  <c r="H14" i="15"/>
  <c r="C89" i="15" l="1"/>
  <c r="E89" i="15"/>
  <c r="F89" i="15"/>
  <c r="G89" i="15"/>
  <c r="D89" i="15"/>
  <c r="C88" i="15"/>
  <c r="E88" i="15"/>
  <c r="F88" i="15"/>
  <c r="G88" i="15"/>
  <c r="D88" i="15"/>
  <c r="C87" i="15"/>
  <c r="E87" i="15"/>
  <c r="F87" i="15"/>
  <c r="G87" i="15"/>
  <c r="D87" i="15"/>
  <c r="C86" i="15"/>
  <c r="E86" i="15"/>
  <c r="F86" i="15"/>
  <c r="G86" i="15"/>
  <c r="D86" i="15"/>
  <c r="C85" i="15"/>
  <c r="E85" i="15"/>
  <c r="F85" i="15"/>
  <c r="G85" i="15"/>
  <c r="D85" i="15"/>
  <c r="C84" i="15"/>
  <c r="E84" i="15"/>
  <c r="F84" i="15"/>
  <c r="G84" i="15"/>
  <c r="H84" i="15"/>
  <c r="D84" i="15"/>
  <c r="C83" i="15"/>
  <c r="E83" i="15"/>
  <c r="F83" i="15"/>
  <c r="G83" i="15"/>
  <c r="H83" i="15"/>
  <c r="D83" i="15"/>
  <c r="C81" i="15" l="1"/>
  <c r="E81" i="15"/>
  <c r="F81" i="15"/>
  <c r="G81" i="15"/>
  <c r="D81" i="15"/>
  <c r="C80" i="15"/>
  <c r="E80" i="15"/>
  <c r="F80" i="15"/>
  <c r="G80" i="15"/>
  <c r="D80" i="15"/>
  <c r="C79" i="15"/>
  <c r="E79" i="15"/>
  <c r="F79" i="15"/>
  <c r="G79" i="15"/>
  <c r="D79" i="15"/>
  <c r="C78" i="15"/>
  <c r="E78" i="15"/>
  <c r="F78" i="15"/>
  <c r="G78" i="15"/>
  <c r="D78" i="15"/>
  <c r="G73" i="15"/>
  <c r="F72" i="15"/>
  <c r="C75" i="15"/>
  <c r="C74" i="15"/>
  <c r="C73" i="15"/>
  <c r="C72" i="15"/>
  <c r="G75" i="15"/>
  <c r="F75" i="15"/>
  <c r="E75" i="15"/>
  <c r="D75" i="15"/>
  <c r="G74" i="15"/>
  <c r="F74" i="15"/>
  <c r="E74" i="15"/>
  <c r="D74" i="15"/>
  <c r="E73" i="15"/>
  <c r="D73" i="15"/>
  <c r="E72" i="15"/>
  <c r="D72" i="15"/>
  <c r="C71" i="15"/>
  <c r="C70" i="15"/>
  <c r="C69" i="15"/>
  <c r="E69" i="15"/>
  <c r="F69" i="15"/>
  <c r="G69" i="15"/>
  <c r="H69" i="15"/>
  <c r="E70" i="15"/>
  <c r="F70" i="15"/>
  <c r="G70" i="15"/>
  <c r="H70" i="15"/>
  <c r="E71" i="15"/>
  <c r="F71" i="15"/>
  <c r="G71" i="15"/>
  <c r="H71" i="15"/>
  <c r="D70" i="15"/>
  <c r="D71" i="15"/>
  <c r="D69" i="15"/>
  <c r="C56" i="15"/>
  <c r="E56" i="15"/>
  <c r="F56" i="15"/>
  <c r="G56" i="15"/>
  <c r="D56" i="15"/>
  <c r="C55" i="15"/>
  <c r="E55" i="15"/>
  <c r="F55" i="15"/>
  <c r="G55" i="15"/>
  <c r="D55" i="15"/>
  <c r="C53" i="15"/>
  <c r="E53" i="15"/>
  <c r="F53" i="15"/>
  <c r="H53" i="15"/>
  <c r="D53" i="15"/>
  <c r="F68" i="15" l="1"/>
  <c r="E68" i="15"/>
  <c r="H68" i="15"/>
  <c r="C68" i="15"/>
  <c r="D68" i="15"/>
  <c r="G68" i="15"/>
  <c r="G72" i="15"/>
  <c r="F73" i="15"/>
  <c r="F52" i="15" l="1"/>
  <c r="E52" i="15"/>
  <c r="D52" i="15"/>
  <c r="C52" i="15"/>
  <c r="F51" i="15"/>
  <c r="E51" i="15"/>
  <c r="D51" i="15"/>
  <c r="C51" i="15"/>
  <c r="C49" i="15"/>
  <c r="C48" i="15"/>
  <c r="C47" i="15"/>
  <c r="C50" i="15"/>
  <c r="E50" i="15"/>
  <c r="F50" i="15"/>
  <c r="D50" i="15"/>
  <c r="F49" i="15"/>
  <c r="E49" i="15"/>
  <c r="D49" i="15"/>
  <c r="F48" i="15"/>
  <c r="E48" i="15"/>
  <c r="D48" i="15"/>
  <c r="E47" i="15"/>
  <c r="F47" i="15"/>
  <c r="D47" i="15"/>
  <c r="C46" i="15"/>
  <c r="E46" i="15"/>
  <c r="F46" i="15"/>
  <c r="D46" i="15"/>
  <c r="G45" i="15"/>
  <c r="F45" i="15"/>
  <c r="E45" i="15"/>
  <c r="D45" i="15"/>
  <c r="C45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G42" i="15"/>
  <c r="F42" i="15"/>
  <c r="E42" i="15"/>
  <c r="D42" i="15"/>
  <c r="C42" i="15"/>
  <c r="C41" i="15"/>
  <c r="H41" i="15"/>
  <c r="E41" i="15"/>
  <c r="F41" i="15"/>
  <c r="G41" i="15"/>
  <c r="D41" i="15"/>
  <c r="C38" i="15" l="1"/>
  <c r="C37" i="15"/>
  <c r="C36" i="15"/>
  <c r="C35" i="15"/>
  <c r="C34" i="15"/>
  <c r="C33" i="15"/>
  <c r="C32" i="15"/>
  <c r="C31" i="15"/>
  <c r="C30" i="15"/>
  <c r="C29" i="15"/>
  <c r="C28" i="15"/>
  <c r="C27" i="15"/>
  <c r="E36" i="15"/>
  <c r="F36" i="15"/>
  <c r="G36" i="15"/>
  <c r="H36" i="15"/>
  <c r="E37" i="15"/>
  <c r="F37" i="15"/>
  <c r="G37" i="15"/>
  <c r="E38" i="15"/>
  <c r="F38" i="15"/>
  <c r="G38" i="15"/>
  <c r="D38" i="15"/>
  <c r="D37" i="15"/>
  <c r="D36" i="15"/>
  <c r="E32" i="15"/>
  <c r="F32" i="15"/>
  <c r="G32" i="15"/>
  <c r="H32" i="15"/>
  <c r="E33" i="15"/>
  <c r="F33" i="15"/>
  <c r="G33" i="15"/>
  <c r="H33" i="15"/>
  <c r="E34" i="15"/>
  <c r="F34" i="15"/>
  <c r="G34" i="15"/>
  <c r="E35" i="15"/>
  <c r="F35" i="15"/>
  <c r="G35" i="15"/>
  <c r="D35" i="15"/>
  <c r="D34" i="15"/>
  <c r="D33" i="15"/>
  <c r="D32" i="15"/>
  <c r="E27" i="15"/>
  <c r="F27" i="15"/>
  <c r="G27" i="15"/>
  <c r="H27" i="15"/>
  <c r="E28" i="15"/>
  <c r="F28" i="15"/>
  <c r="G28" i="15"/>
  <c r="H28" i="15"/>
  <c r="E29" i="15"/>
  <c r="F29" i="15"/>
  <c r="G29" i="15"/>
  <c r="H29" i="15"/>
  <c r="E30" i="15"/>
  <c r="F30" i="15"/>
  <c r="G30" i="15"/>
  <c r="H30" i="15"/>
  <c r="E31" i="15"/>
  <c r="F31" i="15"/>
  <c r="G31" i="15"/>
  <c r="H31" i="15"/>
  <c r="D31" i="15"/>
  <c r="D30" i="15"/>
  <c r="D29" i="15"/>
  <c r="D28" i="15"/>
  <c r="D27" i="15"/>
  <c r="C20" i="15" l="1"/>
  <c r="C21" i="15"/>
  <c r="C19" i="15"/>
  <c r="C17" i="15"/>
  <c r="C18" i="15"/>
  <c r="C16" i="15"/>
  <c r="C15" i="15"/>
  <c r="C12" i="15"/>
  <c r="C13" i="15"/>
  <c r="C14" i="15"/>
  <c r="C11" i="15"/>
  <c r="C10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D21" i="15"/>
  <c r="D20" i="15"/>
  <c r="D19" i="15"/>
  <c r="D18" i="15"/>
  <c r="D17" i="15"/>
  <c r="D16" i="15"/>
  <c r="D15" i="15"/>
  <c r="E10" i="15"/>
  <c r="F10" i="15"/>
  <c r="G10" i="15"/>
  <c r="H10" i="15"/>
  <c r="E11" i="15"/>
  <c r="F11" i="15"/>
  <c r="G11" i="15"/>
  <c r="H11" i="15"/>
  <c r="E12" i="15"/>
  <c r="F12" i="15"/>
  <c r="G12" i="15"/>
  <c r="H12" i="15"/>
  <c r="E13" i="15"/>
  <c r="F13" i="15"/>
  <c r="G13" i="15"/>
  <c r="H13" i="15"/>
  <c r="E14" i="15"/>
  <c r="F14" i="15"/>
  <c r="G14" i="15"/>
  <c r="D14" i="15"/>
  <c r="D13" i="15"/>
  <c r="D12" i="15"/>
  <c r="D11" i="15"/>
  <c r="D10" i="15"/>
  <c r="C8" i="15" l="1"/>
  <c r="E8" i="15"/>
  <c r="F8" i="15"/>
  <c r="G8" i="15"/>
  <c r="H8" i="15"/>
  <c r="D8" i="15"/>
  <c r="H24" i="15" l="1"/>
  <c r="G24" i="15"/>
  <c r="F24" i="15"/>
  <c r="E24" i="15"/>
  <c r="D24" i="15"/>
  <c r="H23" i="15"/>
  <c r="G23" i="15"/>
  <c r="F23" i="15"/>
  <c r="E23" i="15"/>
  <c r="D23" i="15"/>
  <c r="G22" i="15" l="1"/>
  <c r="H22" i="15"/>
  <c r="F22" i="15" l="1"/>
  <c r="E22" i="15" l="1"/>
  <c r="D22" i="15" l="1"/>
  <c r="C22" i="15" l="1"/>
  <c r="C23" i="15"/>
  <c r="C24" i="15" l="1"/>
</calcChain>
</file>

<file path=xl/sharedStrings.xml><?xml version="1.0" encoding="utf-8"?>
<sst xmlns="http://schemas.openxmlformats.org/spreadsheetml/2006/main" count="86" uniqueCount="56">
  <si>
    <t>Moyenne</t>
  </si>
  <si>
    <t>2015/16</t>
  </si>
  <si>
    <t>1 - Agriculture et pêche</t>
  </si>
  <si>
    <t>Agriculture</t>
  </si>
  <si>
    <t>Moyenne des précipitations nationales (En mm)</t>
  </si>
  <si>
    <t>Superficie cultivée selon les principales cultures agricoles (En milliers ha)</t>
  </si>
  <si>
    <t xml:space="preserve">Céréales </t>
  </si>
  <si>
    <t xml:space="preserve">Blé dur </t>
  </si>
  <si>
    <t>Blé tendre</t>
  </si>
  <si>
    <t>Orge</t>
  </si>
  <si>
    <t xml:space="preserve">Maïs </t>
  </si>
  <si>
    <t>Légumineuses</t>
  </si>
  <si>
    <t xml:space="preserve">Oléagineuses </t>
  </si>
  <si>
    <t xml:space="preserve">Tournesol </t>
  </si>
  <si>
    <t>Arachides</t>
  </si>
  <si>
    <t>Betterave</t>
  </si>
  <si>
    <t>Canne à sucre</t>
  </si>
  <si>
    <t>Superficie Cultivée totale</t>
  </si>
  <si>
    <t>Superficie Cultivable</t>
  </si>
  <si>
    <t>Superficie Cultivée / Cultivable</t>
  </si>
  <si>
    <t>Production des principales cultures (En milliers de qx)</t>
  </si>
  <si>
    <t>Rendement des principales cultures (En qx/ha)</t>
  </si>
  <si>
    <t>Production des cultures maraîchères 
(En milliers de tonnes)</t>
  </si>
  <si>
    <t>dont (En %) :</t>
  </si>
  <si>
    <t>Tomates</t>
  </si>
  <si>
    <t>Pomme de terre</t>
  </si>
  <si>
    <r>
      <t>Source</t>
    </r>
    <r>
      <rPr>
        <sz val="16"/>
        <rFont val="Times New Roman"/>
        <family val="1"/>
      </rPr>
      <t xml:space="preserve"> :  Calcul de la DEPF sur la base des données de : </t>
    </r>
  </si>
  <si>
    <t>- Haut commissariat au Plan</t>
  </si>
  <si>
    <t>Indicateurs sectoriels (Suite 1)</t>
  </si>
  <si>
    <t>Elevage</t>
  </si>
  <si>
    <t>Effectif du cheptel (passage mars-avril) (En milliers de têtes)</t>
  </si>
  <si>
    <t xml:space="preserve">Bovins </t>
  </si>
  <si>
    <t xml:space="preserve">Ovins </t>
  </si>
  <si>
    <t xml:space="preserve">Caprins </t>
  </si>
  <si>
    <t>Pêche maritime</t>
  </si>
  <si>
    <t xml:space="preserve">Etat de la flotte de la pêche nationale </t>
  </si>
  <si>
    <t>Nombre de bateaux (En nombre)</t>
  </si>
  <si>
    <t xml:space="preserve">    dont Pêche côtière (En %)</t>
  </si>
  <si>
    <t>Tonnage (mille tonnes de jauge brute)</t>
  </si>
  <si>
    <t xml:space="preserve">Production halieutique nationale </t>
  </si>
  <si>
    <t>Quantité (En milliers de tonnes)</t>
  </si>
  <si>
    <t>Part de la pêche côtière (En %)</t>
  </si>
  <si>
    <t>Valeur  (En millions dh)</t>
  </si>
  <si>
    <t>Part de la pêche hauturière (En %)</t>
  </si>
  <si>
    <t>Prix moyen à la tonne (dh/Kg)</t>
  </si>
  <si>
    <t xml:space="preserve">       Pêche côtière</t>
  </si>
  <si>
    <t xml:space="preserve">       Pêche hauturière</t>
  </si>
  <si>
    <t>2016/17</t>
  </si>
  <si>
    <t>2017/18</t>
  </si>
  <si>
    <t>- Ministère de l’Agriculture, de la pêche maritime, du développement rural et des eaux et forêts</t>
  </si>
  <si>
    <r>
      <t xml:space="preserve">Poids de la viande des abattages contrôlés </t>
    </r>
    <r>
      <rPr>
        <b/>
        <sz val="18"/>
        <rFont val="Times New Roman"/>
        <family val="1"/>
      </rPr>
      <t>(En milliers de tonnes)</t>
    </r>
  </si>
  <si>
    <t>2018/19</t>
  </si>
  <si>
    <t>2010-15</t>
  </si>
  <si>
    <t>2019/20</t>
  </si>
  <si>
    <t>Cultures sucrières</t>
  </si>
  <si>
    <t>Indicateurs sectoriels- Agriculture et pêche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</si>
</sst>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#,##0.0"/>
    <numFmt numFmtId="167" formatCode="0.0"/>
    <numFmt numFmtId="168" formatCode="General_)"/>
    <numFmt numFmtId="169" formatCode="[$-409]mmm/yy;@"/>
    <numFmt numFmtId="170" formatCode="_(* #,##0_);_(* \(#,##0\);_(* &quot;-&quot;_);_(@_)"/>
    <numFmt numFmtId="171" formatCode="_(&quot;$&quot;* #,##0_);_(&quot;$&quot;* \(#,##0\);_(&quot;$&quot;* &quot;-&quot;_);_(@_)"/>
    <numFmt numFmtId="172" formatCode="_-* #,##0.00\ [$€-1]_-;\-* #,##0.00\ [$€-1]_-;_-* &quot;-&quot;??\ [$€-1]_-"/>
    <numFmt numFmtId="173" formatCode="_-* #,##0.00\ [$€]_-;\-* #,##0.00\ [$€]_-;_-* &quot;-&quot;??\ [$€]_-;_-@_-"/>
    <numFmt numFmtId="174" formatCode="_(* #,##0.00_);_(* \(#,##0.00\);_(* &quot;-&quot;??_);_(@_)"/>
    <numFmt numFmtId="175" formatCode="_ * #,##0.00_ \ [$$-C0C]_ ;_ * \-#,##0.00\ \ [$$-C0C]_ ;_ * &quot;-&quot;??_ \ [$$-C0C]_ ;_ @_ "/>
    <numFmt numFmtId="176" formatCode="[$-40C]d\-mmm;@"/>
    <numFmt numFmtId="177" formatCode="_(&quot;$&quot;* #,##0.00_);_(&quot;$&quot;* \(#,##0.00\);_(&quot;$&quot;* &quot;-&quot;??_);_(@_)"/>
  </numFmts>
  <fonts count="37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sz val="17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2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9" fontId="23" fillId="0" borderId="0"/>
    <xf numFmtId="165" fontId="23" fillId="0" borderId="0" applyNumberFormat="0" applyFill="0" applyBorder="0" applyAlignment="0" applyProtection="0"/>
    <xf numFmtId="165" fontId="23" fillId="0" borderId="0" applyNumberFormat="0" applyFill="0" applyBorder="0" applyAlignment="0" applyProtection="0"/>
    <xf numFmtId="167" fontId="25" fillId="5" borderId="5">
      <alignment horizontal="right" vertical="center"/>
    </xf>
    <xf numFmtId="167" fontId="26" fillId="5" borderId="5">
      <alignment horizontal="right" vertical="center" indent="1"/>
    </xf>
    <xf numFmtId="0" fontId="27" fillId="6" borderId="6">
      <alignment horizontal="center" vertical="center"/>
    </xf>
    <xf numFmtId="170" fontId="23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71" fontId="23" fillId="0" borderId="0" applyFont="0" applyFill="0" applyBorder="0" applyAlignment="0" applyProtection="0"/>
    <xf numFmtId="165" fontId="23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5" fillId="0" borderId="0" applyNumberFormat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175" fontId="30" fillId="5" borderId="7" applyFill="0" applyBorder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/>
    <xf numFmtId="0" fontId="23" fillId="0" borderId="0"/>
    <xf numFmtId="0" fontId="23" fillId="0" borderId="0"/>
    <xf numFmtId="165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3" fillId="0" borderId="0"/>
    <xf numFmtId="165" fontId="23" fillId="0" borderId="0"/>
    <xf numFmtId="0" fontId="23" fillId="0" borderId="0"/>
    <xf numFmtId="165" fontId="30" fillId="0" borderId="0"/>
    <xf numFmtId="176" fontId="23" fillId="0" borderId="0"/>
    <xf numFmtId="0" fontId="23" fillId="0" borderId="0"/>
    <xf numFmtId="0" fontId="23" fillId="0" borderId="0"/>
    <xf numFmtId="17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23" fillId="0" borderId="0"/>
    <xf numFmtId="169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/>
    <xf numFmtId="0" fontId="3" fillId="0" borderId="0"/>
    <xf numFmtId="0" fontId="23" fillId="0" borderId="0"/>
    <xf numFmtId="0" fontId="3" fillId="0" borderId="0"/>
    <xf numFmtId="165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5" fillId="0" borderId="6" applyNumberFormat="0" applyAlignment="0">
      <alignment horizont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5" fontId="2" fillId="0" borderId="0"/>
    <xf numFmtId="165" fontId="1" fillId="0" borderId="0"/>
  </cellStyleXfs>
  <cellXfs count="80">
    <xf numFmtId="0" fontId="0" fillId="0" borderId="0" xfId="0" applyNumberFormat="1"/>
    <xf numFmtId="166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center"/>
    </xf>
    <xf numFmtId="165" fontId="6" fillId="0" borderId="2" xfId="1" applyNumberFormat="1" applyFont="1" applyFill="1" applyBorder="1"/>
    <xf numFmtId="165" fontId="10" fillId="0" borderId="2" xfId="1" applyNumberFormat="1" applyFont="1" applyFill="1" applyBorder="1"/>
    <xf numFmtId="166" fontId="7" fillId="0" borderId="2" xfId="1" applyNumberFormat="1" applyFont="1" applyFill="1" applyBorder="1" applyAlignment="1">
      <alignment horizontal="center" vertical="center"/>
    </xf>
    <xf numFmtId="165" fontId="6" fillId="0" borderId="0" xfId="1" applyFont="1" applyFill="1"/>
    <xf numFmtId="165" fontId="11" fillId="3" borderId="0" xfId="1" applyNumberFormat="1" applyFont="1" applyFill="1"/>
    <xf numFmtId="165" fontId="12" fillId="3" borderId="0" xfId="1" applyNumberFormat="1" applyFont="1" applyFill="1" applyBorder="1" applyAlignment="1">
      <alignment horizontal="center"/>
    </xf>
    <xf numFmtId="165" fontId="13" fillId="3" borderId="2" xfId="1" applyNumberFormat="1" applyFont="1" applyFill="1" applyBorder="1" applyAlignment="1">
      <alignment horizontal="center"/>
    </xf>
    <xf numFmtId="165" fontId="14" fillId="0" borderId="0" xfId="1" applyFont="1" applyFill="1"/>
    <xf numFmtId="165" fontId="15" fillId="3" borderId="2" xfId="1" applyNumberFormat="1" applyFont="1" applyFill="1" applyBorder="1" applyAlignment="1">
      <alignment horizontal="left"/>
    </xf>
    <xf numFmtId="165" fontId="9" fillId="3" borderId="2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left" indent="2"/>
    </xf>
    <xf numFmtId="165" fontId="6" fillId="0" borderId="0" xfId="1" applyNumberFormat="1" applyFont="1" applyFill="1"/>
    <xf numFmtId="165" fontId="13" fillId="3" borderId="2" xfId="1" applyNumberFormat="1" applyFont="1" applyFill="1" applyBorder="1" applyAlignment="1">
      <alignment horizontal="center" vertical="center"/>
    </xf>
    <xf numFmtId="166" fontId="13" fillId="3" borderId="4" xfId="1" applyNumberFormat="1" applyFont="1" applyFill="1" applyBorder="1" applyAlignment="1">
      <alignment vertical="center"/>
    </xf>
    <xf numFmtId="165" fontId="16" fillId="3" borderId="2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indent="9"/>
    </xf>
    <xf numFmtId="165" fontId="7" fillId="0" borderId="3" xfId="1" applyNumberFormat="1" applyFont="1" applyFill="1" applyBorder="1" applyAlignment="1">
      <alignment horizontal="left" indent="9"/>
    </xf>
    <xf numFmtId="165" fontId="7" fillId="0" borderId="0" xfId="1" applyNumberFormat="1" applyFont="1" applyFill="1" applyBorder="1" applyAlignment="1">
      <alignment horizontal="left" indent="9"/>
    </xf>
    <xf numFmtId="165" fontId="20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7" fontId="20" fillId="0" borderId="0" xfId="1" applyNumberFormat="1" applyFont="1" applyFill="1" applyAlignment="1">
      <alignment horizontal="center"/>
    </xf>
    <xf numFmtId="165" fontId="10" fillId="0" borderId="0" xfId="1" applyNumberFormat="1" applyFont="1" applyFill="1"/>
    <xf numFmtId="165" fontId="6" fillId="0" borderId="0" xfId="1" applyNumberFormat="1" applyFont="1" applyFill="1" applyAlignment="1"/>
    <xf numFmtId="165" fontId="20" fillId="0" borderId="0" xfId="1" quotePrefix="1" applyNumberFormat="1" applyFont="1" applyFill="1" applyBorder="1" applyAlignment="1">
      <alignment horizontal="left" indent="2"/>
    </xf>
    <xf numFmtId="165" fontId="22" fillId="0" borderId="0" xfId="1" applyNumberFormat="1" applyFont="1" applyFill="1" applyAlignment="1"/>
    <xf numFmtId="168" fontId="7" fillId="0" borderId="0" xfId="1" applyNumberFormat="1" applyFont="1" applyFill="1" applyBorder="1" applyAlignment="1" applyProtection="1">
      <alignment horizontal="left" indent="4"/>
    </xf>
    <xf numFmtId="168" fontId="17" fillId="0" borderId="0" xfId="1" applyNumberFormat="1" applyFont="1" applyFill="1" applyBorder="1" applyAlignment="1" applyProtection="1">
      <alignment horizontal="left" indent="1"/>
    </xf>
    <xf numFmtId="165" fontId="7" fillId="0" borderId="0" xfId="1" applyFont="1" applyFill="1"/>
    <xf numFmtId="165" fontId="7" fillId="0" borderId="0" xfId="1" applyNumberFormat="1" applyFont="1" applyFill="1" applyBorder="1"/>
    <xf numFmtId="168" fontId="17" fillId="0" borderId="0" xfId="1" applyNumberFormat="1" applyFont="1" applyFill="1" applyBorder="1" applyAlignment="1" applyProtection="1">
      <alignment horizontal="left"/>
    </xf>
    <xf numFmtId="165" fontId="17" fillId="0" borderId="0" xfId="1" applyNumberFormat="1" applyFont="1" applyFill="1" applyAlignment="1">
      <alignment horizontal="left" indent="3"/>
    </xf>
    <xf numFmtId="165" fontId="17" fillId="0" borderId="0" xfId="1" applyNumberFormat="1" applyFont="1" applyFill="1" applyAlignment="1">
      <alignment horizontal="left" indent="2"/>
    </xf>
    <xf numFmtId="165" fontId="17" fillId="0" borderId="0" xfId="1" applyNumberFormat="1" applyFont="1" applyFill="1" applyAlignment="1">
      <alignment horizontal="left" indent="4"/>
    </xf>
    <xf numFmtId="1" fontId="17" fillId="0" borderId="0" xfId="4" applyNumberFormat="1" applyFont="1" applyFill="1" applyAlignment="1">
      <alignment horizontal="center"/>
    </xf>
    <xf numFmtId="167" fontId="17" fillId="0" borderId="0" xfId="4" applyNumberFormat="1" applyFont="1" applyFill="1" applyAlignment="1">
      <alignment horizontal="center"/>
    </xf>
    <xf numFmtId="165" fontId="17" fillId="0" borderId="0" xfId="1" applyNumberFormat="1" applyFont="1" applyFill="1" applyAlignment="1">
      <alignment horizontal="left" indent="5"/>
    </xf>
    <xf numFmtId="165" fontId="7" fillId="0" borderId="0" xfId="1" applyNumberFormat="1" applyFont="1" applyFill="1" applyAlignment="1">
      <alignment horizontal="left" indent="7"/>
    </xf>
    <xf numFmtId="1" fontId="7" fillId="0" borderId="0" xfId="4" applyNumberFormat="1" applyFont="1" applyFill="1" applyAlignment="1">
      <alignment horizontal="center"/>
    </xf>
    <xf numFmtId="165" fontId="17" fillId="0" borderId="0" xfId="1" applyFont="1" applyFill="1"/>
    <xf numFmtId="165" fontId="17" fillId="4" borderId="0" xfId="1" applyNumberFormat="1" applyFont="1" applyFill="1" applyAlignment="1">
      <alignment horizontal="left" indent="5"/>
    </xf>
    <xf numFmtId="165" fontId="17" fillId="4" borderId="0" xfId="1" applyNumberFormat="1" applyFont="1" applyFill="1" applyAlignment="1">
      <alignment horizontal="left" indent="4"/>
    </xf>
    <xf numFmtId="165" fontId="17" fillId="4" borderId="0" xfId="1" applyFont="1" applyFill="1"/>
    <xf numFmtId="1" fontId="7" fillId="0" borderId="0" xfId="4" applyNumberFormat="1" applyFont="1" applyFill="1"/>
    <xf numFmtId="1" fontId="7" fillId="0" borderId="0" xfId="1" applyNumberFormat="1" applyFont="1" applyFill="1" applyAlignment="1">
      <alignment horizontal="center"/>
    </xf>
    <xf numFmtId="1" fontId="17" fillId="0" borderId="0" xfId="1" applyNumberFormat="1" applyFont="1" applyFill="1" applyBorder="1" applyAlignment="1"/>
    <xf numFmtId="167" fontId="17" fillId="0" borderId="0" xfId="1" applyNumberFormat="1" applyFont="1" applyFill="1" applyAlignment="1">
      <alignment horizontal="center"/>
    </xf>
    <xf numFmtId="165" fontId="17" fillId="0" borderId="0" xfId="1" applyNumberFormat="1" applyFont="1" applyFill="1" applyAlignment="1">
      <alignment horizontal="left" wrapText="1" indent="4"/>
    </xf>
    <xf numFmtId="1" fontId="17" fillId="0" borderId="0" xfId="1" applyNumberFormat="1" applyFont="1" applyFill="1" applyAlignment="1">
      <alignment horizontal="center" vertical="center"/>
    </xf>
    <xf numFmtId="167" fontId="7" fillId="0" borderId="0" xfId="1" applyNumberFormat="1" applyFont="1" applyFill="1" applyAlignment="1">
      <alignment horizontal="center" vertical="center"/>
    </xf>
    <xf numFmtId="165" fontId="22" fillId="0" borderId="0" xfId="1" applyNumberFormat="1" applyFont="1" applyFill="1" applyAlignment="1">
      <alignment horizontal="left" indent="6"/>
    </xf>
    <xf numFmtId="1" fontId="20" fillId="0" borderId="0" xfId="1" applyNumberFormat="1" applyFont="1" applyFill="1" applyAlignment="1">
      <alignment horizontal="center"/>
    </xf>
    <xf numFmtId="165" fontId="21" fillId="0" borderId="0" xfId="1" applyNumberFormat="1" applyFont="1" applyFill="1" applyBorder="1" applyAlignment="1"/>
    <xf numFmtId="165" fontId="20" fillId="0" borderId="0" xfId="1" applyNumberFormat="1" applyFont="1" applyFill="1" applyBorder="1" applyAlignment="1">
      <alignment horizontal="center"/>
    </xf>
    <xf numFmtId="165" fontId="20" fillId="0" borderId="0" xfId="1" quotePrefix="1" applyNumberFormat="1" applyFont="1" applyFill="1" applyAlignment="1">
      <alignment horizontal="left" indent="8"/>
    </xf>
    <xf numFmtId="166" fontId="13" fillId="3" borderId="4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/>
    </xf>
    <xf numFmtId="1" fontId="16" fillId="3" borderId="2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horizontal="left" indent="8"/>
    </xf>
    <xf numFmtId="165" fontId="17" fillId="0" borderId="0" xfId="4" applyNumberFormat="1" applyFont="1" applyFill="1" applyAlignment="1">
      <alignment horizontal="left" indent="4"/>
    </xf>
    <xf numFmtId="1" fontId="17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indent="6"/>
    </xf>
    <xf numFmtId="165" fontId="17" fillId="0" borderId="0" xfId="1" applyNumberFormat="1" applyFont="1" applyFill="1" applyAlignment="1">
      <alignment horizontal="left" indent="6"/>
    </xf>
    <xf numFmtId="1" fontId="7" fillId="0" borderId="0" xfId="1" applyNumberFormat="1" applyFont="1" applyFill="1"/>
    <xf numFmtId="165" fontId="18" fillId="0" borderId="0" xfId="1" applyNumberFormat="1" applyFont="1" applyFill="1" applyAlignment="1">
      <alignment horizontal="left" indent="6"/>
    </xf>
    <xf numFmtId="165" fontId="24" fillId="0" borderId="0" xfId="1" applyNumberFormat="1" applyFont="1" applyFill="1" applyAlignment="1">
      <alignment horizontal="left" indent="1"/>
    </xf>
    <xf numFmtId="165" fontId="22" fillId="0" borderId="0" xfId="1" applyNumberFormat="1" applyFont="1" applyFill="1" applyAlignment="1">
      <alignment horizontal="left" indent="7"/>
    </xf>
    <xf numFmtId="165" fontId="9" fillId="0" borderId="0" xfId="1" applyNumberFormat="1" applyFont="1" applyFill="1" applyBorder="1" applyAlignment="1"/>
    <xf numFmtId="165" fontId="7" fillId="0" borderId="0" xfId="1" applyNumberFormat="1" applyFont="1" applyFill="1" applyAlignment="1">
      <alignment horizontal="left" indent="15"/>
    </xf>
    <xf numFmtId="165" fontId="20" fillId="0" borderId="3" xfId="1" applyNumberFormat="1" applyFont="1" applyFill="1" applyBorder="1"/>
    <xf numFmtId="1" fontId="21" fillId="0" borderId="0" xfId="1" applyNumberFormat="1" applyFont="1" applyFill="1" applyAlignment="1">
      <alignment horizontal="center"/>
    </xf>
    <xf numFmtId="165" fontId="7" fillId="7" borderId="0" xfId="1" applyFont="1" applyFill="1"/>
    <xf numFmtId="165" fontId="16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Alignment="1">
      <alignment horizontal="center"/>
    </xf>
    <xf numFmtId="165" fontId="20" fillId="0" borderId="0" xfId="1" quotePrefix="1" applyNumberFormat="1" applyFont="1" applyFill="1" applyAlignment="1">
      <alignment horizontal="left" wrapText="1" indent="8"/>
    </xf>
  </cellXfs>
  <cellStyles count="1543">
    <cellStyle name="?_x001d_?½_x000c_'ÿ-_x000d_ ÿU_x0001_?_x0005_ˆ_x0008__x0007__x0001__x0001_" xfId="1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3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2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Normal_annexe LF 2006 12_11_2005" xfId="4" xr:uid="{00000000-0005-0000-0000-0000F1050000}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peche\etat%20de%20la%20flotte%20de%20la%20peche%20nationa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peche\production%20halieutique%20nation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ecipita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superficie%20cultuvee%20et%20cultuvab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oduction%20des%20principales%20cultu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rendement%20des%20principales%20cultur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oduction%20des%20cultures%20maraiche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elevage\effectif%20du%20cheptel%20et%20des%20abattages%20contr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  <cell r="F657">
            <v>8900.4259999999995</v>
          </cell>
          <cell r="G657">
            <v>6437.880282410053</v>
          </cell>
          <cell r="H657">
            <v>8420.1659999999993</v>
          </cell>
          <cell r="I657">
            <v>7635.056592042858</v>
          </cell>
          <cell r="J657">
            <v>0</v>
          </cell>
        </row>
        <row r="658">
          <cell r="C658">
            <v>9188.3294963247081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C659">
            <v>81.013227895648271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tte_peche"/>
      <sheetName val="Transfert"/>
    </sheetNames>
    <sheetDataSet>
      <sheetData sheetId="0">
        <row r="7">
          <cell r="AF7">
            <v>3020</v>
          </cell>
          <cell r="AG7">
            <v>3014</v>
          </cell>
          <cell r="AH7">
            <v>3009</v>
          </cell>
          <cell r="AI7">
            <v>2949</v>
          </cell>
          <cell r="AJ7">
            <v>2959</v>
          </cell>
          <cell r="AK7">
            <v>2960</v>
          </cell>
          <cell r="AL7">
            <v>2963</v>
          </cell>
          <cell r="AM7">
            <v>2976</v>
          </cell>
          <cell r="AN7">
            <v>2993</v>
          </cell>
          <cell r="AO7">
            <v>2981</v>
          </cell>
        </row>
        <row r="8">
          <cell r="AF8">
            <v>2570</v>
          </cell>
          <cell r="AG8">
            <v>2562</v>
          </cell>
          <cell r="AH8">
            <v>2525</v>
          </cell>
          <cell r="AI8">
            <v>2505</v>
          </cell>
          <cell r="AJ8">
            <v>2514</v>
          </cell>
          <cell r="AK8">
            <v>2500</v>
          </cell>
          <cell r="AL8">
            <v>2509</v>
          </cell>
          <cell r="AM8">
            <v>2522</v>
          </cell>
          <cell r="AN8">
            <v>2536</v>
          </cell>
          <cell r="AO8">
            <v>2524</v>
          </cell>
        </row>
        <row r="10">
          <cell r="AF10">
            <v>265974.45</v>
          </cell>
          <cell r="AG10">
            <v>269527</v>
          </cell>
          <cell r="AH10">
            <v>270077</v>
          </cell>
          <cell r="AI10">
            <v>272511</v>
          </cell>
          <cell r="AJ10">
            <v>276567</v>
          </cell>
          <cell r="AK10">
            <v>283313</v>
          </cell>
          <cell r="AL10">
            <v>287626</v>
          </cell>
          <cell r="AM10">
            <v>291534</v>
          </cell>
          <cell r="AN10">
            <v>295246</v>
          </cell>
          <cell r="AO10">
            <v>296147</v>
          </cell>
        </row>
        <row r="11">
          <cell r="AF11">
            <v>120458</v>
          </cell>
          <cell r="AG11">
            <v>122499</v>
          </cell>
          <cell r="AH11">
            <v>123575</v>
          </cell>
          <cell r="AI11">
            <v>125262</v>
          </cell>
          <cell r="AJ11">
            <v>127583</v>
          </cell>
          <cell r="AK11">
            <v>128733</v>
          </cell>
          <cell r="AL11">
            <v>133046</v>
          </cell>
          <cell r="AM11">
            <v>136954</v>
          </cell>
          <cell r="AN11">
            <v>139954</v>
          </cell>
          <cell r="AO11">
            <v>142092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ntité"/>
      <sheetName val="Valeur"/>
      <sheetName val="Transfert"/>
    </sheetNames>
    <sheetDataSet>
      <sheetData sheetId="0">
        <row r="11">
          <cell r="AF11">
            <v>1137.549</v>
          </cell>
          <cell r="AG11">
            <v>956.99900000000002</v>
          </cell>
          <cell r="AH11">
            <v>1170.982</v>
          </cell>
          <cell r="AI11">
            <v>1246.431</v>
          </cell>
          <cell r="AJ11">
            <v>1361.778</v>
          </cell>
          <cell r="AK11">
            <v>1369.3409999999999</v>
          </cell>
          <cell r="AL11">
            <v>1466.9349999999999</v>
          </cell>
          <cell r="AM11">
            <v>1386.0519999999999</v>
          </cell>
          <cell r="AN11">
            <v>1371.69</v>
          </cell>
          <cell r="AO11">
            <v>1461.307</v>
          </cell>
          <cell r="AP11">
            <v>1383</v>
          </cell>
        </row>
        <row r="12">
          <cell r="AH12">
            <v>1108.519</v>
          </cell>
          <cell r="AI12">
            <v>1159.7380000000001</v>
          </cell>
          <cell r="AJ12">
            <v>1278.4590000000001</v>
          </cell>
          <cell r="AK12">
            <v>1270.126</v>
          </cell>
          <cell r="AL12">
            <v>1357.826</v>
          </cell>
          <cell r="AM12">
            <v>1285.787</v>
          </cell>
          <cell r="AN12">
            <v>1296.7570000000001</v>
          </cell>
          <cell r="AO12">
            <v>1376.42</v>
          </cell>
          <cell r="AP12">
            <v>1274</v>
          </cell>
        </row>
        <row r="13">
          <cell r="AH13">
            <v>55.814</v>
          </cell>
          <cell r="AI13">
            <v>79.153999999999996</v>
          </cell>
          <cell r="AJ13">
            <v>72.022999999999996</v>
          </cell>
          <cell r="AK13">
            <v>78.432000000000002</v>
          </cell>
          <cell r="AL13">
            <v>81.766999999999996</v>
          </cell>
          <cell r="AM13">
            <v>73.242999999999995</v>
          </cell>
          <cell r="AN13">
            <v>57.293999999999997</v>
          </cell>
          <cell r="AO13">
            <v>64.168999999999997</v>
          </cell>
        </row>
      </sheetData>
      <sheetData sheetId="1">
        <row r="11">
          <cell r="AF11">
            <v>6658.9139999999998</v>
          </cell>
          <cell r="AG11">
            <v>7958.6660000000002</v>
          </cell>
          <cell r="AH11">
            <v>7825.6930000000002</v>
          </cell>
          <cell r="AI11">
            <v>8799.6209999999992</v>
          </cell>
          <cell r="AJ11">
            <v>9625.9930000000004</v>
          </cell>
          <cell r="AK11">
            <v>10817.093999999999</v>
          </cell>
          <cell r="AL11">
            <v>11743.467000000001</v>
          </cell>
          <cell r="AM11">
            <v>12101.761</v>
          </cell>
          <cell r="AN11">
            <v>11580.701999999999</v>
          </cell>
          <cell r="AO11">
            <v>11684.95</v>
          </cell>
        </row>
        <row r="12">
          <cell r="AH12">
            <v>5095.6210000000001</v>
          </cell>
          <cell r="AI12">
            <v>5419.5730000000003</v>
          </cell>
          <cell r="AJ12">
            <v>6027.5749999999998</v>
          </cell>
          <cell r="AK12">
            <v>6528.018</v>
          </cell>
          <cell r="AL12">
            <v>6753.2809999999999</v>
          </cell>
          <cell r="AM12">
            <v>7194.84</v>
          </cell>
          <cell r="AN12">
            <v>7290.5290000000005</v>
          </cell>
          <cell r="AO12">
            <v>7267.4629999999997</v>
          </cell>
        </row>
        <row r="13">
          <cell r="AH13">
            <v>2512.0770000000002</v>
          </cell>
          <cell r="AI13">
            <v>3175.672</v>
          </cell>
          <cell r="AJ13">
            <v>3433.7959999999998</v>
          </cell>
          <cell r="AK13">
            <v>4065.4520000000002</v>
          </cell>
          <cell r="AL13">
            <v>4708.2979999999998</v>
          </cell>
          <cell r="AM13">
            <v>4592.3559999999998</v>
          </cell>
          <cell r="AN13">
            <v>3949.7359999999999</v>
          </cell>
          <cell r="AO13">
            <v>4023.212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teur"/>
      <sheetName val="Nbre de jours"/>
      <sheetName val="NB"/>
      <sheetName val="Transfert"/>
    </sheetNames>
    <sheetDataSet>
      <sheetData sheetId="0">
        <row r="29">
          <cell r="AF29">
            <v>604.78571428571422</v>
          </cell>
          <cell r="AG29">
            <v>690.8</v>
          </cell>
          <cell r="AH29">
            <v>400.2</v>
          </cell>
          <cell r="AI29">
            <v>450</v>
          </cell>
          <cell r="AJ29">
            <v>274</v>
          </cell>
          <cell r="AK29">
            <v>348</v>
          </cell>
          <cell r="AL29">
            <v>198.7</v>
          </cell>
          <cell r="AM29">
            <v>400.2</v>
          </cell>
          <cell r="AN29">
            <v>348.24</v>
          </cell>
          <cell r="AO29">
            <v>296.7</v>
          </cell>
          <cell r="AP29">
            <v>255.6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ficie principales cultures"/>
      <sheetName val="detail"/>
      <sheetName val="Superficie cultuvee total"/>
      <sheetName val="Superficie cultuvable"/>
      <sheetName val="Exploitations et SAU"/>
      <sheetName val="superficie irriguée"/>
      <sheetName val="Transfert"/>
    </sheetNames>
    <sheetDataSet>
      <sheetData sheetId="0">
        <row r="10">
          <cell r="AE10">
            <v>5056.2</v>
          </cell>
          <cell r="AF10">
            <v>5375.8</v>
          </cell>
          <cell r="AG10">
            <v>5216.8</v>
          </cell>
          <cell r="AH10">
            <v>5391.27898</v>
          </cell>
          <cell r="AI10">
            <v>4763.3708400000005</v>
          </cell>
          <cell r="AJ10">
            <v>5456.7485000000006</v>
          </cell>
          <cell r="AK10">
            <v>3795.4631999999992</v>
          </cell>
          <cell r="AL10">
            <v>5559.7530000000006</v>
          </cell>
          <cell r="AM10">
            <v>4659.0309999999999</v>
          </cell>
          <cell r="AN10">
            <v>3645.2000000000003</v>
          </cell>
          <cell r="AO10">
            <v>4412</v>
          </cell>
        </row>
        <row r="11">
          <cell r="AE11">
            <v>901.06964300000004</v>
          </cell>
          <cell r="AF11">
            <v>957.2</v>
          </cell>
          <cell r="AG11">
            <v>963.35799987600001</v>
          </cell>
          <cell r="AH11">
            <v>944.89711999999997</v>
          </cell>
          <cell r="AI11">
            <v>904.755</v>
          </cell>
          <cell r="AJ11">
            <v>996.43600000000004</v>
          </cell>
          <cell r="AK11">
            <v>837.81899999999996</v>
          </cell>
          <cell r="AL11">
            <v>1087.8050000000001</v>
          </cell>
          <cell r="AM11">
            <v>996.63800000000003</v>
          </cell>
          <cell r="AN11">
            <v>818.7</v>
          </cell>
          <cell r="AO11">
            <v>933</v>
          </cell>
        </row>
        <row r="12">
          <cell r="AE12">
            <v>1951.33</v>
          </cell>
          <cell r="AF12">
            <v>2131</v>
          </cell>
          <cell r="AG12">
            <v>2179.4489989600002</v>
          </cell>
          <cell r="AH12">
            <v>2259.3338599999997</v>
          </cell>
          <cell r="AI12">
            <v>2081.4029999999998</v>
          </cell>
          <cell r="AJ12">
            <v>2275.3330000000001</v>
          </cell>
          <cell r="AK12">
            <v>1575.819</v>
          </cell>
          <cell r="AL12">
            <v>2296.42</v>
          </cell>
          <cell r="AM12">
            <v>1891.46</v>
          </cell>
          <cell r="AN12">
            <v>1687.3</v>
          </cell>
          <cell r="AO12">
            <v>1852</v>
          </cell>
        </row>
        <row r="13">
          <cell r="AE13">
            <v>1921.55</v>
          </cell>
          <cell r="AF13">
            <v>2025.8976978500002</v>
          </cell>
          <cell r="AG13">
            <v>1893.13378444</v>
          </cell>
          <cell r="AH13">
            <v>1967.095</v>
          </cell>
          <cell r="AI13">
            <v>1585.2159999999999</v>
          </cell>
          <cell r="AJ13">
            <v>2000.164</v>
          </cell>
          <cell r="AK13">
            <v>1207.615</v>
          </cell>
          <cell r="AL13">
            <v>2001.473</v>
          </cell>
          <cell r="AM13">
            <v>1598.68</v>
          </cell>
          <cell r="AN13">
            <v>1050.2</v>
          </cell>
          <cell r="AO13">
            <v>1495</v>
          </cell>
        </row>
        <row r="14">
          <cell r="AE14">
            <v>230.1</v>
          </cell>
          <cell r="AF14">
            <v>191.88800000000001</v>
          </cell>
          <cell r="AG14">
            <v>118</v>
          </cell>
          <cell r="AH14">
            <v>178.126</v>
          </cell>
          <cell r="AI14">
            <v>137.447</v>
          </cell>
          <cell r="AJ14">
            <v>125.967</v>
          </cell>
          <cell r="AK14">
            <v>138.82499999999999</v>
          </cell>
          <cell r="AL14">
            <v>130.74199999999999</v>
          </cell>
          <cell r="AM14">
            <v>148.178</v>
          </cell>
          <cell r="AN14">
            <v>63.3</v>
          </cell>
          <cell r="AO14">
            <v>71</v>
          </cell>
        </row>
        <row r="16">
          <cell r="AE16">
            <v>398.2</v>
          </cell>
          <cell r="AF16">
            <v>429.09030000000001</v>
          </cell>
          <cell r="AG16">
            <v>397.6</v>
          </cell>
          <cell r="AH16">
            <v>400.45300000000003</v>
          </cell>
          <cell r="AI16">
            <v>377.06909999999999</v>
          </cell>
          <cell r="AJ16">
            <v>367.17039998135601</v>
          </cell>
          <cell r="AK16">
            <v>245.95583010000001</v>
          </cell>
          <cell r="AL16">
            <v>283.5</v>
          </cell>
          <cell r="AM16">
            <v>330.3</v>
          </cell>
          <cell r="AN16">
            <v>283.5</v>
          </cell>
        </row>
        <row r="17">
          <cell r="AE17">
            <v>86.100000000000009</v>
          </cell>
          <cell r="AF17">
            <v>55.552999999999997</v>
          </cell>
          <cell r="AG17">
            <v>28.599999999999998</v>
          </cell>
          <cell r="AH17">
            <v>33.930999999999997</v>
          </cell>
          <cell r="AI17">
            <v>37.688000000000002</v>
          </cell>
          <cell r="AJ17">
            <v>51.838000000000001</v>
          </cell>
          <cell r="AK17">
            <v>54.487349999999999</v>
          </cell>
          <cell r="AL17">
            <v>33.799999999999997</v>
          </cell>
          <cell r="AM17">
            <v>35.300000000000004</v>
          </cell>
          <cell r="AN17">
            <v>48.5</v>
          </cell>
        </row>
        <row r="18">
          <cell r="AE18">
            <v>62</v>
          </cell>
          <cell r="AF18">
            <v>36.522999999999996</v>
          </cell>
          <cell r="AG18">
            <v>11.7</v>
          </cell>
          <cell r="AH18">
            <v>17.006</v>
          </cell>
          <cell r="AI18">
            <v>20.898</v>
          </cell>
          <cell r="AJ18">
            <v>36.941000000000003</v>
          </cell>
          <cell r="AK18">
            <v>37.942999999999998</v>
          </cell>
          <cell r="AL18">
            <v>18.899999999999999</v>
          </cell>
          <cell r="AM18">
            <v>21.7</v>
          </cell>
          <cell r="AN18">
            <v>22.2</v>
          </cell>
        </row>
        <row r="19">
          <cell r="AE19">
            <v>22.9</v>
          </cell>
          <cell r="AF19">
            <v>17.84</v>
          </cell>
          <cell r="AG19">
            <v>15.5</v>
          </cell>
          <cell r="AH19">
            <v>16.3</v>
          </cell>
          <cell r="AI19">
            <v>16.09</v>
          </cell>
          <cell r="AJ19">
            <v>13.85</v>
          </cell>
          <cell r="AK19">
            <v>15.345000000000001</v>
          </cell>
          <cell r="AL19">
            <v>14.1</v>
          </cell>
          <cell r="AM19">
            <v>12.9</v>
          </cell>
          <cell r="AN19">
            <v>15.3</v>
          </cell>
        </row>
        <row r="20">
          <cell r="AE20">
            <v>137</v>
          </cell>
          <cell r="AF20">
            <v>194.2</v>
          </cell>
          <cell r="AG20">
            <v>150.40600000000001</v>
          </cell>
          <cell r="AH20">
            <v>148.84232</v>
          </cell>
          <cell r="AI20">
            <v>60.865000000000002</v>
          </cell>
          <cell r="AJ20">
            <v>69.392920000000004</v>
          </cell>
          <cell r="AK20">
            <v>71.411500000000004</v>
          </cell>
          <cell r="AL20">
            <v>68.389650000000003</v>
          </cell>
          <cell r="AM20">
            <v>62.7</v>
          </cell>
          <cell r="AN20">
            <v>68.5</v>
          </cell>
        </row>
        <row r="21">
          <cell r="AE21">
            <v>51.1</v>
          </cell>
          <cell r="AF21">
            <v>51.7</v>
          </cell>
          <cell r="AG21">
            <v>31.093000000000004</v>
          </cell>
          <cell r="AH21">
            <v>37.204999999999998</v>
          </cell>
          <cell r="AI21">
            <v>52.954000000000001</v>
          </cell>
          <cell r="AJ21">
            <v>60.90945</v>
          </cell>
          <cell r="AK21">
            <v>60.977499999999999</v>
          </cell>
          <cell r="AL21">
            <v>57.79365</v>
          </cell>
          <cell r="AM21">
            <v>54</v>
          </cell>
          <cell r="AN21">
            <v>57.2</v>
          </cell>
        </row>
        <row r="22">
          <cell r="AE22">
            <v>14.9</v>
          </cell>
          <cell r="AF22">
            <v>15</v>
          </cell>
          <cell r="AG22">
            <v>15.673999999999998</v>
          </cell>
          <cell r="AH22">
            <v>15.457000000000001</v>
          </cell>
          <cell r="AI22">
            <v>7.9109999999999996</v>
          </cell>
          <cell r="AJ22">
            <v>8.4834700000000005</v>
          </cell>
          <cell r="AK22">
            <v>10.433999999999999</v>
          </cell>
          <cell r="AL22">
            <v>10.596</v>
          </cell>
          <cell r="AM22">
            <v>8.6999999999999993</v>
          </cell>
          <cell r="AN22">
            <v>11.3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s cultures"/>
      <sheetName val="détail"/>
      <sheetName val="Transfert"/>
      <sheetName val="Transfert (2)"/>
      <sheetName val="70-71_79-80"/>
    </sheetNames>
    <sheetDataSet>
      <sheetData sheetId="0">
        <row r="10">
          <cell r="AF10">
            <v>78253.899999999994</v>
          </cell>
          <cell r="AG10">
            <v>86220.007912124362</v>
          </cell>
          <cell r="AH10">
            <v>53011.912839254008</v>
          </cell>
          <cell r="AI10">
            <v>98640.458520841989</v>
          </cell>
          <cell r="AJ10">
            <v>69306.706223567249</v>
          </cell>
          <cell r="AK10">
            <v>116902.49466495398</v>
          </cell>
          <cell r="AL10">
            <v>35512.471000000005</v>
          </cell>
          <cell r="AM10">
            <v>97775.092329999999</v>
          </cell>
          <cell r="AN10">
            <v>104677.18210000001</v>
          </cell>
          <cell r="AO10">
            <v>53036.500000000007</v>
          </cell>
          <cell r="AP10">
            <v>32368</v>
          </cell>
        </row>
        <row r="11">
          <cell r="AF11">
            <v>16328.2</v>
          </cell>
          <cell r="AG11">
            <v>18479.579251199491</v>
          </cell>
          <cell r="AH11">
            <v>11348.756557295004</v>
          </cell>
          <cell r="AI11">
            <v>18972.34</v>
          </cell>
          <cell r="AJ11">
            <v>14101.783718505802</v>
          </cell>
          <cell r="AK11">
            <v>24069.465697639327</v>
          </cell>
          <cell r="AL11">
            <v>8749.8569999999982</v>
          </cell>
          <cell r="AM11">
            <v>21990.76</v>
          </cell>
          <cell r="AN11">
            <v>24319.7925</v>
          </cell>
          <cell r="AO11">
            <v>13436.5</v>
          </cell>
          <cell r="AP11">
            <v>7919</v>
          </cell>
        </row>
        <row r="12">
          <cell r="AF12">
            <v>32433.200000000001</v>
          </cell>
          <cell r="AG12">
            <v>41698.647196335922</v>
          </cell>
          <cell r="AH12">
            <v>27430.913593662997</v>
          </cell>
          <cell r="AI12">
            <v>50367.485999999997</v>
          </cell>
          <cell r="AJ12">
            <v>37057.058246072309</v>
          </cell>
          <cell r="AK12">
            <v>56677.123151295418</v>
          </cell>
          <cell r="AL12">
            <v>18561.373</v>
          </cell>
          <cell r="AM12">
            <v>48917.41</v>
          </cell>
          <cell r="AN12">
            <v>49101.128600000004</v>
          </cell>
          <cell r="AO12">
            <v>26816.5</v>
          </cell>
          <cell r="AP12">
            <v>17700</v>
          </cell>
        </row>
        <row r="13">
          <cell r="AF13">
            <v>25664.5</v>
          </cell>
          <cell r="AG13">
            <v>23176.114464588962</v>
          </cell>
          <cell r="AH13">
            <v>12013.884688295997</v>
          </cell>
          <cell r="AI13">
            <v>27226.215199999999</v>
          </cell>
          <cell r="AJ13">
            <v>16380.86225898912</v>
          </cell>
          <cell r="AK13">
            <v>33969.922916019226</v>
          </cell>
          <cell r="AL13">
            <v>6199.1859999999988</v>
          </cell>
          <cell r="AM13">
            <v>24664.62</v>
          </cell>
          <cell r="AN13">
            <v>29194.620999999999</v>
          </cell>
          <cell r="AO13">
            <v>11611.8</v>
          </cell>
          <cell r="AP13">
            <v>6450</v>
          </cell>
        </row>
        <row r="14">
          <cell r="AF14">
            <v>2791.5</v>
          </cell>
          <cell r="AG14">
            <v>2212.9869999999996</v>
          </cell>
          <cell r="AH14">
            <v>902.21400000000006</v>
          </cell>
          <cell r="AI14">
            <v>1181.3585</v>
          </cell>
          <cell r="AJ14">
            <v>973.78899999999999</v>
          </cell>
          <cell r="AK14">
            <v>950.31649999999991</v>
          </cell>
          <cell r="AL14">
            <v>1287.627</v>
          </cell>
          <cell r="AM14">
            <v>1223.9873300000002</v>
          </cell>
          <cell r="AN14">
            <v>1183.8</v>
          </cell>
          <cell r="AO14">
            <v>404.9</v>
          </cell>
          <cell r="AP14">
            <v>299</v>
          </cell>
        </row>
        <row r="16">
          <cell r="AF16">
            <v>2823.85</v>
          </cell>
          <cell r="AG16">
            <v>3391.8</v>
          </cell>
          <cell r="AH16">
            <v>2703.2995000000001</v>
          </cell>
          <cell r="AI16">
            <v>2933.3763999999996</v>
          </cell>
          <cell r="AJ16">
            <v>3163.8128000000002</v>
          </cell>
          <cell r="AK16">
            <v>2692.9224047297298</v>
          </cell>
          <cell r="AL16">
            <v>971.49570000000006</v>
          </cell>
          <cell r="AM16">
            <v>2229.0241999999998</v>
          </cell>
          <cell r="AN16">
            <v>2817.0342175999999</v>
          </cell>
          <cell r="AO16">
            <v>2244</v>
          </cell>
          <cell r="AP16">
            <v>1495</v>
          </cell>
        </row>
        <row r="17">
          <cell r="AF17">
            <v>1099.875</v>
          </cell>
          <cell r="AG17">
            <v>889.7</v>
          </cell>
          <cell r="AH17">
            <v>556.7399999999999</v>
          </cell>
          <cell r="AI17">
            <v>581.54</v>
          </cell>
          <cell r="AJ17">
            <v>662.42200000000003</v>
          </cell>
          <cell r="AK17">
            <v>871.702</v>
          </cell>
          <cell r="AL17">
            <v>675.11449999999991</v>
          </cell>
          <cell r="AM17">
            <v>605.20000000000005</v>
          </cell>
          <cell r="AN17">
            <v>705.54150000000004</v>
          </cell>
          <cell r="AO17">
            <v>790</v>
          </cell>
          <cell r="AP17">
            <v>689</v>
          </cell>
        </row>
        <row r="18">
          <cell r="AF18">
            <v>593.43499999999995</v>
          </cell>
          <cell r="AG18">
            <v>487.2</v>
          </cell>
          <cell r="AH18">
            <v>177.16</v>
          </cell>
          <cell r="AI18">
            <v>189.89</v>
          </cell>
          <cell r="AJ18">
            <v>273.68200000000002</v>
          </cell>
          <cell r="AK18">
            <v>523.78199999999993</v>
          </cell>
          <cell r="AL18">
            <v>301.5668</v>
          </cell>
          <cell r="AM18">
            <v>237.8</v>
          </cell>
          <cell r="AN18">
            <v>376.0215</v>
          </cell>
          <cell r="AO18">
            <v>294.60000000000002</v>
          </cell>
        </row>
        <row r="19">
          <cell r="AF19">
            <v>654.52</v>
          </cell>
          <cell r="AG19">
            <v>397.1</v>
          </cell>
          <cell r="AH19">
            <v>363.47999999999996</v>
          </cell>
          <cell r="AI19">
            <v>387.9</v>
          </cell>
          <cell r="AJ19">
            <v>383.76</v>
          </cell>
          <cell r="AK19">
            <v>337.1</v>
          </cell>
          <cell r="AL19">
            <v>364.12</v>
          </cell>
          <cell r="AM19">
            <v>357.3</v>
          </cell>
          <cell r="AN19">
            <v>321.52</v>
          </cell>
          <cell r="AO19">
            <v>396.7</v>
          </cell>
        </row>
        <row r="20">
          <cell r="AF20">
            <v>30681.919999999995</v>
          </cell>
          <cell r="AG20">
            <v>37990.6</v>
          </cell>
          <cell r="AH20">
            <v>21676.55</v>
          </cell>
          <cell r="AI20">
            <v>26832.21</v>
          </cell>
          <cell r="AJ20">
            <v>34950.785499999998</v>
          </cell>
          <cell r="AK20">
            <v>42794.369700000003</v>
          </cell>
          <cell r="AL20">
            <v>46454.255099999995</v>
          </cell>
          <cell r="AM20">
            <v>42945.450000000004</v>
          </cell>
          <cell r="AN20">
            <v>43266.280100000004</v>
          </cell>
          <cell r="AO20">
            <v>42118</v>
          </cell>
          <cell r="AP20">
            <v>44240</v>
          </cell>
        </row>
        <row r="21">
          <cell r="AF21">
            <v>24359.119999999995</v>
          </cell>
          <cell r="AG21">
            <v>30351.4</v>
          </cell>
          <cell r="AH21">
            <v>16266.7</v>
          </cell>
          <cell r="AI21">
            <v>21422.21</v>
          </cell>
          <cell r="AJ21">
            <v>32086.165499999999</v>
          </cell>
          <cell r="AK21">
            <v>38756.375</v>
          </cell>
          <cell r="AL21">
            <v>42189.225099999996</v>
          </cell>
          <cell r="AM21">
            <v>37414.300000000003</v>
          </cell>
          <cell r="AN21">
            <v>37105.144200000002</v>
          </cell>
          <cell r="AO21">
            <v>36928.800000000003</v>
          </cell>
        </row>
        <row r="22">
          <cell r="AF22">
            <v>6322.8</v>
          </cell>
          <cell r="AG22">
            <v>7639.1</v>
          </cell>
          <cell r="AH22">
            <v>5409.8499999999995</v>
          </cell>
          <cell r="AI22">
            <v>5410</v>
          </cell>
          <cell r="AJ22">
            <v>2864.62</v>
          </cell>
          <cell r="AK22">
            <v>4037.9946999999997</v>
          </cell>
          <cell r="AL22">
            <v>4265.03</v>
          </cell>
          <cell r="AM22">
            <v>5531.15</v>
          </cell>
          <cell r="AN22">
            <v>6161.1359000000002</v>
          </cell>
          <cell r="AO22">
            <v>5189.6000000000004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ux rendements agricoles"/>
      <sheetName val="détail"/>
      <sheetName val="Transfert"/>
    </sheetNames>
    <sheetDataSet>
      <sheetData sheetId="0">
        <row r="10">
          <cell r="AE10">
            <v>15.476820537162295</v>
          </cell>
          <cell r="AF10">
            <v>16.038544572365854</v>
          </cell>
          <cell r="AG10">
            <v>10.161768294597072</v>
          </cell>
          <cell r="AH10">
            <v>18.296300170473089</v>
          </cell>
          <cell r="AI10">
            <v>14.549928727272311</v>
          </cell>
          <cell r="AJ10">
            <v>21.423471260395079</v>
          </cell>
          <cell r="AK10">
            <v>9.3565578504357543</v>
          </cell>
          <cell r="AL10">
            <v>17.586229519548798</v>
          </cell>
          <cell r="AM10">
            <v>22.467586521746689</v>
          </cell>
          <cell r="AN10">
            <v>14.549681773290905</v>
          </cell>
          <cell r="AO10">
            <v>7.3363553943789661</v>
          </cell>
        </row>
        <row r="11">
          <cell r="AE11">
            <v>18.120907886361898</v>
          </cell>
          <cell r="AF11">
            <v>19.305870508984007</v>
          </cell>
          <cell r="AG11">
            <v>11.780414507125883</v>
          </cell>
          <cell r="AH11">
            <v>20.078736190877585</v>
          </cell>
          <cell r="AI11">
            <v>15.586300952750525</v>
          </cell>
          <cell r="AJ11">
            <v>24.155556099578224</v>
          </cell>
          <cell r="AK11">
            <v>10.443612522513812</v>
          </cell>
          <cell r="AL11">
            <v>20.215718809896991</v>
          </cell>
          <cell r="AM11">
            <v>24.401831457359641</v>
          </cell>
          <cell r="AN11">
            <v>16.41199462562599</v>
          </cell>
          <cell r="AO11">
            <v>8.4876741693461959</v>
          </cell>
        </row>
        <row r="12">
          <cell r="AE12">
            <v>16.621073831694282</v>
          </cell>
          <cell r="AF12">
            <v>19.567642982794894</v>
          </cell>
          <cell r="AG12">
            <v>12.586169076107131</v>
          </cell>
          <cell r="AH12">
            <v>22.29306916154481</v>
          </cell>
          <cell r="AI12">
            <v>17.803884325175044</v>
          </cell>
          <cell r="AJ12">
            <v>24.909375089841976</v>
          </cell>
          <cell r="AK12">
            <v>11.778873715826501</v>
          </cell>
          <cell r="AL12">
            <v>21.301595526950646</v>
          </cell>
          <cell r="AM12">
            <v>25.959379844141566</v>
          </cell>
          <cell r="AN12">
            <v>15.893142891009305</v>
          </cell>
          <cell r="AO12">
            <v>9.5572354211663075</v>
          </cell>
        </row>
        <row r="13">
          <cell r="AE13">
            <v>13.356144778954491</v>
          </cell>
          <cell r="AF13">
            <v>11.439923392570511</v>
          </cell>
          <cell r="AG13">
            <v>6.3460304744652651</v>
          </cell>
          <cell r="AH13">
            <v>13.840823752792824</v>
          </cell>
          <cell r="AI13">
            <v>10.33352064260588</v>
          </cell>
          <cell r="AJ13">
            <v>16.983568805367572</v>
          </cell>
          <cell r="AK13">
            <v>5.1334125528417571</v>
          </cell>
          <cell r="AL13">
            <v>12.323233938204512</v>
          </cell>
          <cell r="AM13">
            <v>18.261704030825431</v>
          </cell>
          <cell r="AN13">
            <v>11.056751095029517</v>
          </cell>
          <cell r="AO13">
            <v>4.3143812709030103</v>
          </cell>
        </row>
        <row r="14">
          <cell r="AE14">
            <v>12.13168187744459</v>
          </cell>
          <cell r="AF14">
            <v>11.532701367464352</v>
          </cell>
          <cell r="AG14">
            <v>7.6458813559322039</v>
          </cell>
          <cell r="AH14">
            <v>6.6321508370479325</v>
          </cell>
          <cell r="AI14">
            <v>7.0848326991494899</v>
          </cell>
          <cell r="AJ14">
            <v>7.5441702985702594</v>
          </cell>
          <cell r="AK14">
            <v>9.2751809832522962</v>
          </cell>
          <cell r="AL14">
            <v>9.3618525798901668</v>
          </cell>
          <cell r="AM14">
            <v>7.9890402083980074</v>
          </cell>
          <cell r="AN14">
            <v>6.39652448657188</v>
          </cell>
          <cell r="AO14">
            <v>4.211267605633803</v>
          </cell>
        </row>
        <row r="16">
          <cell r="AE16">
            <v>7.0915369161225517</v>
          </cell>
          <cell r="AF16">
            <v>7.9046298646229012</v>
          </cell>
          <cell r="AG16">
            <v>6.7990430080482893</v>
          </cell>
          <cell r="AH16">
            <v>7.3251452729783502</v>
          </cell>
          <cell r="AI16">
            <v>8.3905384981161291</v>
          </cell>
          <cell r="AJ16">
            <v>7.3342578946082515</v>
          </cell>
          <cell r="AK16">
            <v>3.9498787225536072</v>
          </cell>
          <cell r="AL16">
            <v>7.8625192239858901</v>
          </cell>
          <cell r="AM16">
            <v>8.5287139497426576</v>
          </cell>
          <cell r="AN16">
            <v>7.9153439153439153</v>
          </cell>
        </row>
        <row r="17">
          <cell r="AE17">
            <v>12.774390243902438</v>
          </cell>
          <cell r="AF17">
            <v>16.015336705488455</v>
          </cell>
          <cell r="AG17">
            <v>19.466433566433565</v>
          </cell>
          <cell r="AH17">
            <v>17.138899531401965</v>
          </cell>
          <cell r="AI17">
            <v>17.576469963914242</v>
          </cell>
          <cell r="AJ17">
            <v>16.815887958640378</v>
          </cell>
          <cell r="AK17">
            <v>12.390297931538237</v>
          </cell>
          <cell r="AL17">
            <v>17.905325443786985</v>
          </cell>
          <cell r="AM17">
            <v>19.987011331444759</v>
          </cell>
          <cell r="AN17">
            <v>16.288659793814432</v>
          </cell>
        </row>
        <row r="18">
          <cell r="AE18">
            <v>9.571532258064515</v>
          </cell>
          <cell r="AF18">
            <v>13.339539468280263</v>
          </cell>
          <cell r="AG18">
            <v>15.141880341880343</v>
          </cell>
          <cell r="AH18">
            <v>11.166059037986592</v>
          </cell>
          <cell r="AI18">
            <v>13.09608574983252</v>
          </cell>
          <cell r="AJ18">
            <v>14.178879835413223</v>
          </cell>
          <cell r="AK18">
            <v>7.9478902564372884</v>
          </cell>
          <cell r="AL18">
            <v>12.582010582010584</v>
          </cell>
          <cell r="AM18">
            <v>17.328179723502306</v>
          </cell>
          <cell r="AN18">
            <v>13.270270270270272</v>
          </cell>
        </row>
        <row r="19">
          <cell r="AE19">
            <v>28.58165938864629</v>
          </cell>
          <cell r="AF19">
            <v>22.258968609865473</v>
          </cell>
          <cell r="AG19">
            <v>23.45032258064516</v>
          </cell>
          <cell r="AH19">
            <v>23.797546012269937</v>
          </cell>
          <cell r="AI19">
            <v>23.850839030453699</v>
          </cell>
          <cell r="AJ19">
            <v>24.339350180505416</v>
          </cell>
          <cell r="AK19">
            <v>23.728901922450309</v>
          </cell>
          <cell r="AL19">
            <v>25.340425531914896</v>
          </cell>
          <cell r="AM19">
            <v>24.924031007751935</v>
          </cell>
          <cell r="AN19">
            <v>25.928104575163395</v>
          </cell>
        </row>
        <row r="20">
          <cell r="AE20">
            <v>223.95562043795616</v>
          </cell>
          <cell r="AF20">
            <v>195.62615859938208</v>
          </cell>
          <cell r="AG20">
            <v>144.12024786245229</v>
          </cell>
          <cell r="AH20">
            <v>180.27272082294874</v>
          </cell>
          <cell r="AI20">
            <v>574.23454366220324</v>
          </cell>
          <cell r="AJ20">
            <v>616.69648286885752</v>
          </cell>
          <cell r="AK20">
            <v>650.51504449563436</v>
          </cell>
          <cell r="AL20">
            <v>627.95247526489754</v>
          </cell>
          <cell r="AM20">
            <v>690.05231419457743</v>
          </cell>
          <cell r="AN20">
            <v>614.86131386861314</v>
          </cell>
        </row>
        <row r="21">
          <cell r="AE21">
            <v>476.69510763209382</v>
          </cell>
          <cell r="AF21">
            <v>587.06769825918764</v>
          </cell>
          <cell r="AG21">
            <v>523.16276975525034</v>
          </cell>
          <cell r="AH21">
            <v>575.78846929176188</v>
          </cell>
          <cell r="AI21">
            <v>605.92524644030664</v>
          </cell>
          <cell r="AJ21">
            <v>636.29494273877037</v>
          </cell>
          <cell r="AK21">
            <v>691.88184330285753</v>
          </cell>
          <cell r="AL21">
            <v>647.37735027983183</v>
          </cell>
          <cell r="AM21">
            <v>687.1323000000001</v>
          </cell>
          <cell r="AN21">
            <v>645.60839160839157</v>
          </cell>
        </row>
        <row r="22">
          <cell r="AE22">
            <v>424.34899328859063</v>
          </cell>
          <cell r="AF22">
            <v>509.27333333333337</v>
          </cell>
          <cell r="AG22">
            <v>345.14801582238101</v>
          </cell>
          <cell r="AH22">
            <v>350.00323478035841</v>
          </cell>
          <cell r="AI22">
            <v>362.10592845405131</v>
          </cell>
          <cell r="AJ22">
            <v>475.98384859025839</v>
          </cell>
          <cell r="AK22">
            <v>408.76269886908187</v>
          </cell>
          <cell r="AL22">
            <v>522.00358625896558</v>
          </cell>
          <cell r="AM22">
            <v>708.17654022988518</v>
          </cell>
          <cell r="AN22">
            <v>459.25663716814159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_cultures_maraicheres"/>
      <sheetName val="Supérficie_cultures_maraich"/>
      <sheetName val="Détail Prod"/>
      <sheetName val="11"/>
      <sheetName val="12"/>
      <sheetName val="13"/>
      <sheetName val="Transfert"/>
      <sheetName val="Production_cultures_maraich (2)"/>
    </sheetNames>
    <sheetDataSet>
      <sheetData sheetId="0">
        <row r="17">
          <cell r="AD17">
            <v>6698.57</v>
          </cell>
          <cell r="AE17">
            <v>7267.27</v>
          </cell>
          <cell r="AF17">
            <v>7685.2333499999977</v>
          </cell>
          <cell r="AG17">
            <v>7957.6690250805386</v>
          </cell>
          <cell r="AH17">
            <v>7693.6474499999995</v>
          </cell>
          <cell r="AI17">
            <v>7708.0140000000001</v>
          </cell>
          <cell r="AJ17">
            <v>6949.1100000000006</v>
          </cell>
          <cell r="AK17">
            <v>7398.9422636363634</v>
          </cell>
          <cell r="AL17">
            <v>7831.519690000001</v>
          </cell>
          <cell r="AM17">
            <v>7344.8</v>
          </cell>
          <cell r="AN17">
            <v>7190.5</v>
          </cell>
        </row>
        <row r="18">
          <cell r="AD18">
            <v>1020</v>
          </cell>
          <cell r="AE18">
            <v>1217.90509</v>
          </cell>
          <cell r="AF18">
            <v>1219.0715000000002</v>
          </cell>
          <cell r="AG18">
            <v>1293</v>
          </cell>
          <cell r="AH18">
            <v>1155.6557</v>
          </cell>
          <cell r="AI18">
            <v>1335.0410000000002</v>
          </cell>
          <cell r="AJ18">
            <v>1196.8779999999999</v>
          </cell>
          <cell r="AK18">
            <v>1223.721</v>
          </cell>
          <cell r="AL18">
            <v>1330.3172</v>
          </cell>
          <cell r="AM18">
            <v>1347.085</v>
          </cell>
        </row>
        <row r="19">
          <cell r="AD19">
            <v>1357.97</v>
          </cell>
          <cell r="AE19">
            <v>1721.40221</v>
          </cell>
          <cell r="AF19">
            <v>1656.8910000000003</v>
          </cell>
          <cell r="AG19">
            <v>1929</v>
          </cell>
          <cell r="AH19">
            <v>1950.9815000000001</v>
          </cell>
          <cell r="AI19">
            <v>1922.0990000000002</v>
          </cell>
          <cell r="AJ19">
            <v>1764.1165000000001</v>
          </cell>
          <cell r="AK19">
            <v>1924.8718636363637</v>
          </cell>
          <cell r="AL19">
            <v>1869.1489999999999</v>
          </cell>
          <cell r="AM19">
            <v>1864.384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. cheptel"/>
      <sheetName val="Eff. abattages controles"/>
      <sheetName val="Poids de la viande"/>
      <sheetName val="Nbr Exploitations"/>
      <sheetName val="Detail"/>
      <sheetName val="Transfert"/>
    </sheetNames>
    <sheetDataSet>
      <sheetData sheetId="0">
        <row r="15">
          <cell r="AF15">
            <v>2900</v>
          </cell>
          <cell r="AG15">
            <v>3037</v>
          </cell>
          <cell r="AH15">
            <v>3029.1800000000003</v>
          </cell>
          <cell r="AI15">
            <v>3172.98</v>
          </cell>
          <cell r="AJ15">
            <v>3250</v>
          </cell>
          <cell r="AK15">
            <v>3291.0503463877608</v>
          </cell>
          <cell r="AL15">
            <v>3338</v>
          </cell>
          <cell r="AM15">
            <v>3364</v>
          </cell>
          <cell r="AN15">
            <v>3441.2</v>
          </cell>
          <cell r="AO15">
            <v>3339</v>
          </cell>
        </row>
        <row r="16">
          <cell r="AF16">
            <v>17093</v>
          </cell>
          <cell r="AG16">
            <v>18429.377793379477</v>
          </cell>
          <cell r="AH16">
            <v>19006.079999999998</v>
          </cell>
          <cell r="AI16">
            <v>19137</v>
          </cell>
          <cell r="AJ16">
            <v>19230.835325530817</v>
          </cell>
          <cell r="AK16">
            <v>18509.599999999999</v>
          </cell>
          <cell r="AL16">
            <v>19863</v>
          </cell>
          <cell r="AM16">
            <v>19864</v>
          </cell>
          <cell r="AN16">
            <v>19880.2</v>
          </cell>
          <cell r="AO16">
            <v>21592</v>
          </cell>
        </row>
        <row r="17">
          <cell r="AF17">
            <v>5284</v>
          </cell>
          <cell r="AG17">
            <v>5504.5634294957326</v>
          </cell>
          <cell r="AH17">
            <v>5601.5</v>
          </cell>
          <cell r="AI17">
            <v>5700</v>
          </cell>
          <cell r="AJ17">
            <v>6147.2248944900111</v>
          </cell>
          <cell r="AK17">
            <v>6231.3858246039399</v>
          </cell>
          <cell r="AL17">
            <v>5965</v>
          </cell>
          <cell r="AM17">
            <v>5741</v>
          </cell>
          <cell r="AN17">
            <v>5731</v>
          </cell>
          <cell r="AO17">
            <v>5994</v>
          </cell>
        </row>
      </sheetData>
      <sheetData sheetId="1"/>
      <sheetData sheetId="2">
        <row r="9">
          <cell r="AF9">
            <v>206.25</v>
          </cell>
          <cell r="AG9">
            <v>219.18199999999999</v>
          </cell>
          <cell r="AH9">
            <v>228.09159600000001</v>
          </cell>
          <cell r="AI9">
            <v>271.59800000000001</v>
          </cell>
          <cell r="AJ9">
            <v>222</v>
          </cell>
          <cell r="AK9">
            <v>216</v>
          </cell>
          <cell r="AL9">
            <v>300.02999999999997</v>
          </cell>
          <cell r="AM9">
            <v>286.8</v>
          </cell>
          <cell r="AN9">
            <v>271.80199999999996</v>
          </cell>
          <cell r="AO9">
            <v>242.03400000000002</v>
          </cell>
        </row>
        <row r="10">
          <cell r="AF10">
            <v>151.02600000000001</v>
          </cell>
          <cell r="AG10">
            <v>159.15</v>
          </cell>
          <cell r="AH10">
            <v>170.47422</v>
          </cell>
          <cell r="AI10">
            <v>212.47200000000001</v>
          </cell>
          <cell r="AJ10">
            <v>173</v>
          </cell>
          <cell r="AK10">
            <v>177</v>
          </cell>
          <cell r="AL10">
            <v>244.68899999999999</v>
          </cell>
          <cell r="AM10">
            <v>225.483</v>
          </cell>
          <cell r="AN10">
            <v>214.35300000000001</v>
          </cell>
          <cell r="AO10">
            <v>183.541</v>
          </cell>
        </row>
        <row r="11">
          <cell r="AF11">
            <v>36.482999999999997</v>
          </cell>
          <cell r="AG11">
            <v>39.107999999999997</v>
          </cell>
          <cell r="AH11">
            <v>38.063781000000006</v>
          </cell>
          <cell r="AI11">
            <v>38.21</v>
          </cell>
          <cell r="AJ11">
            <v>28</v>
          </cell>
          <cell r="AK11">
            <v>25</v>
          </cell>
          <cell r="AL11">
            <v>35.902999999999999</v>
          </cell>
          <cell r="AM11">
            <v>41.253</v>
          </cell>
          <cell r="AN11">
            <v>40.131999999999998</v>
          </cell>
          <cell r="AO11">
            <v>40.698</v>
          </cell>
        </row>
        <row r="12">
          <cell r="AF12">
            <v>14.452</v>
          </cell>
          <cell r="AG12">
            <v>15.581</v>
          </cell>
          <cell r="AH12">
            <v>13.553595</v>
          </cell>
          <cell r="AI12">
            <v>15.416</v>
          </cell>
          <cell r="AJ12">
            <v>15</v>
          </cell>
          <cell r="AK12">
            <v>10</v>
          </cell>
          <cell r="AL12">
            <v>15.367000000000001</v>
          </cell>
          <cell r="AM12">
            <v>16.298999999999999</v>
          </cell>
          <cell r="AN12">
            <v>13.327999999999999</v>
          </cell>
          <cell r="AO12">
            <v>13.77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K126"/>
  <sheetViews>
    <sheetView tabSelected="1" view="pageBreakPreview" zoomScale="62" zoomScaleNormal="55" zoomScaleSheetLayoutView="62" workbookViewId="0">
      <selection activeCell="A127" sqref="A127:H134"/>
    </sheetView>
  </sheetViews>
  <sheetFormatPr baseColWidth="10" defaultColWidth="11.453125" defaultRowHeight="25.5"/>
  <cols>
    <col min="1" max="1" width="115.54296875" style="7" customWidth="1"/>
    <col min="2" max="2" width="2.54296875" style="7" hidden="1" customWidth="1"/>
    <col min="3" max="3" width="20.1796875" style="7" customWidth="1"/>
    <col min="4" max="4" width="20.453125" style="7" customWidth="1"/>
    <col min="5" max="6" width="20.1796875" style="7" customWidth="1"/>
    <col min="7" max="8" width="20.1796875" style="1" customWidth="1"/>
    <col min="9" max="9" width="20.453125" style="7" bestFit="1" customWidth="1"/>
    <col min="10" max="10" width="13.7265625" style="7" bestFit="1" customWidth="1"/>
    <col min="11" max="21" width="11.453125" style="7"/>
    <col min="22" max="22" width="18.26953125" style="7" bestFit="1" customWidth="1"/>
    <col min="23" max="31" width="11.453125" style="7"/>
    <col min="32" max="32" width="19.7265625" style="7" bestFit="1" customWidth="1"/>
    <col min="33" max="33" width="11.453125" style="7"/>
    <col min="34" max="34" width="18.453125" style="7" bestFit="1" customWidth="1"/>
    <col min="35" max="16384" width="11.453125" style="7"/>
  </cols>
  <sheetData>
    <row r="1" spans="1:8" ht="6" customHeight="1">
      <c r="A1" s="29"/>
      <c r="B1" s="27"/>
      <c r="C1" s="27"/>
      <c r="D1" s="27"/>
      <c r="E1" s="27"/>
      <c r="F1" s="26"/>
    </row>
    <row r="2" spans="1:8" ht="30.5" thickBot="1">
      <c r="A2" s="2" t="s">
        <v>55</v>
      </c>
      <c r="B2" s="3"/>
      <c r="C2" s="4"/>
      <c r="D2" s="3"/>
      <c r="E2" s="5"/>
      <c r="F2" s="5"/>
      <c r="G2" s="6"/>
      <c r="H2" s="6"/>
    </row>
    <row r="3" spans="1:8" s="11" customFormat="1" ht="32.25" customHeight="1" thickBot="1">
      <c r="A3" s="8"/>
      <c r="B3" s="9"/>
      <c r="C3" s="16" t="s">
        <v>0</v>
      </c>
      <c r="D3" s="17"/>
      <c r="E3" s="9"/>
      <c r="F3" s="9"/>
      <c r="G3" s="9"/>
      <c r="H3" s="9"/>
    </row>
    <row r="4" spans="1:8" ht="33" customHeight="1" thickBot="1">
      <c r="A4" s="12"/>
      <c r="B4" s="13"/>
      <c r="C4" s="18" t="s">
        <v>52</v>
      </c>
      <c r="D4" s="18" t="s">
        <v>1</v>
      </c>
      <c r="E4" s="18" t="s">
        <v>47</v>
      </c>
      <c r="F4" s="18" t="s">
        <v>48</v>
      </c>
      <c r="G4" s="18" t="s">
        <v>51</v>
      </c>
      <c r="H4" s="18" t="s">
        <v>53</v>
      </c>
    </row>
    <row r="5" spans="1:8" s="32" customFormat="1" ht="13.5" customHeight="1">
      <c r="A5" s="30"/>
      <c r="B5" s="31"/>
      <c r="C5" s="31"/>
      <c r="E5" s="24"/>
      <c r="F5" s="33"/>
      <c r="G5" s="33"/>
    </row>
    <row r="6" spans="1:8" s="32" customFormat="1" ht="32.25" customHeight="1">
      <c r="A6" s="34" t="s">
        <v>2</v>
      </c>
      <c r="B6" s="35"/>
      <c r="C6" s="35"/>
      <c r="E6" s="24"/>
      <c r="F6" s="33"/>
      <c r="G6" s="33"/>
    </row>
    <row r="7" spans="1:8" s="32" customFormat="1" ht="32.25" customHeight="1">
      <c r="A7" s="36" t="s">
        <v>3</v>
      </c>
      <c r="B7" s="35"/>
      <c r="C7" s="35"/>
      <c r="E7" s="24"/>
      <c r="F7" s="33"/>
      <c r="G7" s="33"/>
    </row>
    <row r="8" spans="1:8" s="32" customFormat="1" ht="32.25" customHeight="1">
      <c r="A8" s="37" t="s">
        <v>4</v>
      </c>
      <c r="B8" s="35"/>
      <c r="C8" s="38">
        <f>+AVERAGE([4]Hauteur!$AF$29:$AK$29)</f>
        <v>461.29761904761904</v>
      </c>
      <c r="D8" s="39">
        <f>+[4]Hauteur!AL29</f>
        <v>198.7</v>
      </c>
      <c r="E8" s="39">
        <f>+[4]Hauteur!AM29</f>
        <v>400.2</v>
      </c>
      <c r="F8" s="39">
        <f>+[4]Hauteur!AN29</f>
        <v>348.24</v>
      </c>
      <c r="G8" s="39">
        <f>+[4]Hauteur!AO29</f>
        <v>296.7</v>
      </c>
      <c r="H8" s="39">
        <f>+[4]Hauteur!AP29</f>
        <v>255.6</v>
      </c>
    </row>
    <row r="9" spans="1:8" s="32" customFormat="1" ht="32.25" customHeight="1">
      <c r="A9" s="37" t="s">
        <v>5</v>
      </c>
      <c r="B9" s="35"/>
      <c r="C9" s="39"/>
      <c r="D9" s="39"/>
      <c r="E9" s="39"/>
      <c r="F9" s="39"/>
      <c r="G9" s="39"/>
      <c r="H9" s="39"/>
    </row>
    <row r="10" spans="1:8" s="32" customFormat="1" ht="32.25" customHeight="1">
      <c r="A10" s="40" t="s">
        <v>6</v>
      </c>
      <c r="B10" s="35"/>
      <c r="C10" s="38">
        <f>+AVERAGE('[5]Superficie principales cultures'!$AE$10:$AJ$10)</f>
        <v>5210.0330533333336</v>
      </c>
      <c r="D10" s="38">
        <f>+'[5]Superficie principales cultures'!AK10</f>
        <v>3795.4631999999992</v>
      </c>
      <c r="E10" s="38">
        <f>+'[5]Superficie principales cultures'!AL10</f>
        <v>5559.7530000000006</v>
      </c>
      <c r="F10" s="38">
        <f>+'[5]Superficie principales cultures'!AM10</f>
        <v>4659.0309999999999</v>
      </c>
      <c r="G10" s="38">
        <f>+'[5]Superficie principales cultures'!AN10</f>
        <v>3645.2000000000003</v>
      </c>
      <c r="H10" s="38">
        <f>+'[5]Superficie principales cultures'!AO10</f>
        <v>4412</v>
      </c>
    </row>
    <row r="11" spans="1:8" s="32" customFormat="1" ht="32.25" customHeight="1">
      <c r="A11" s="41" t="s">
        <v>7</v>
      </c>
      <c r="B11" s="35"/>
      <c r="C11" s="42">
        <f>+AVERAGE('[5]Superficie principales cultures'!$AE11:$AJ11)</f>
        <v>944.61929381266657</v>
      </c>
      <c r="D11" s="42">
        <f>+'[5]Superficie principales cultures'!AK11</f>
        <v>837.81899999999996</v>
      </c>
      <c r="E11" s="42">
        <f>+'[5]Superficie principales cultures'!AL11</f>
        <v>1087.8050000000001</v>
      </c>
      <c r="F11" s="42">
        <f>+'[5]Superficie principales cultures'!AM11</f>
        <v>996.63800000000003</v>
      </c>
      <c r="G11" s="42">
        <f>+'[5]Superficie principales cultures'!AN11</f>
        <v>818.7</v>
      </c>
      <c r="H11" s="42">
        <f>+'[5]Superficie principales cultures'!AO11</f>
        <v>933</v>
      </c>
    </row>
    <row r="12" spans="1:8" s="32" customFormat="1" ht="32.25" customHeight="1">
      <c r="A12" s="41" t="s">
        <v>8</v>
      </c>
      <c r="B12" s="35"/>
      <c r="C12" s="42">
        <f>+AVERAGE('[5]Superficie principales cultures'!$AE12:$AJ12)</f>
        <v>2146.3081431600003</v>
      </c>
      <c r="D12" s="42">
        <f>+'[5]Superficie principales cultures'!AK12</f>
        <v>1575.819</v>
      </c>
      <c r="E12" s="42">
        <f>+'[5]Superficie principales cultures'!AL12</f>
        <v>2296.42</v>
      </c>
      <c r="F12" s="42">
        <f>+'[5]Superficie principales cultures'!AM12</f>
        <v>1891.46</v>
      </c>
      <c r="G12" s="42">
        <f>+'[5]Superficie principales cultures'!AN12</f>
        <v>1687.3</v>
      </c>
      <c r="H12" s="42">
        <f>+'[5]Superficie principales cultures'!AO12</f>
        <v>1852</v>
      </c>
    </row>
    <row r="13" spans="1:8" s="32" customFormat="1" ht="32.25" customHeight="1">
      <c r="A13" s="41" t="s">
        <v>9</v>
      </c>
      <c r="B13" s="35"/>
      <c r="C13" s="42">
        <f>+AVERAGE('[5]Superficie principales cultures'!$AE13:$AJ13)</f>
        <v>1898.8427470483336</v>
      </c>
      <c r="D13" s="42">
        <f>+'[5]Superficie principales cultures'!AK13</f>
        <v>1207.615</v>
      </c>
      <c r="E13" s="42">
        <f>+'[5]Superficie principales cultures'!AL13</f>
        <v>2001.473</v>
      </c>
      <c r="F13" s="42">
        <f>+'[5]Superficie principales cultures'!AM13</f>
        <v>1598.68</v>
      </c>
      <c r="G13" s="42">
        <f>+'[5]Superficie principales cultures'!AN13</f>
        <v>1050.2</v>
      </c>
      <c r="H13" s="42">
        <f>+'[5]Superficie principales cultures'!AO13</f>
        <v>1495</v>
      </c>
    </row>
    <row r="14" spans="1:8" s="32" customFormat="1" ht="32.25" customHeight="1">
      <c r="A14" s="41" t="s">
        <v>10</v>
      </c>
      <c r="B14" s="35"/>
      <c r="C14" s="42">
        <f>+AVERAGE('[5]Superficie principales cultures'!$AE14:$AJ14)</f>
        <v>163.58799999999999</v>
      </c>
      <c r="D14" s="42">
        <f>+'[5]Superficie principales cultures'!AK14</f>
        <v>138.82499999999999</v>
      </c>
      <c r="E14" s="42">
        <f>+'[5]Superficie principales cultures'!AL14</f>
        <v>130.74199999999999</v>
      </c>
      <c r="F14" s="42">
        <f>+'[5]Superficie principales cultures'!AM14</f>
        <v>148.178</v>
      </c>
      <c r="G14" s="42">
        <f>+'[5]Superficie principales cultures'!AN14</f>
        <v>63.3</v>
      </c>
      <c r="H14" s="42">
        <f>+'[5]Superficie principales cultures'!AO14</f>
        <v>71</v>
      </c>
    </row>
    <row r="15" spans="1:8" s="43" customFormat="1" ht="32.25" customHeight="1">
      <c r="A15" s="40" t="s">
        <v>11</v>
      </c>
      <c r="B15" s="35"/>
      <c r="C15" s="38">
        <f>+AVERAGE('[5]Superficie principales cultures'!$AE16:AJ16)</f>
        <v>394.93046666355934</v>
      </c>
      <c r="D15" s="38">
        <f>+'[5]Superficie principales cultures'!AK16</f>
        <v>245.95583010000001</v>
      </c>
      <c r="E15" s="38">
        <f>+'[5]Superficie principales cultures'!AL16</f>
        <v>283.5</v>
      </c>
      <c r="F15" s="38">
        <f>+'[5]Superficie principales cultures'!AM16</f>
        <v>330.3</v>
      </c>
      <c r="G15" s="38">
        <f>+'[5]Superficie principales cultures'!AN16</f>
        <v>283.5</v>
      </c>
      <c r="H15" s="38"/>
    </row>
    <row r="16" spans="1:8" s="43" customFormat="1" ht="32.25" customHeight="1">
      <c r="A16" s="40" t="s">
        <v>12</v>
      </c>
      <c r="B16" s="35"/>
      <c r="C16" s="38">
        <f>+AVERAGE('[5]Superficie principales cultures'!$AE17:AJ17)</f>
        <v>48.951666666666675</v>
      </c>
      <c r="D16" s="38">
        <f>+'[5]Superficie principales cultures'!AK17</f>
        <v>54.487349999999999</v>
      </c>
      <c r="E16" s="38">
        <f>+'[5]Superficie principales cultures'!AL17</f>
        <v>33.799999999999997</v>
      </c>
      <c r="F16" s="38">
        <f>+'[5]Superficie principales cultures'!AM17</f>
        <v>35.300000000000004</v>
      </c>
      <c r="G16" s="38">
        <f>+'[5]Superficie principales cultures'!AN17</f>
        <v>48.5</v>
      </c>
      <c r="H16" s="38"/>
    </row>
    <row r="17" spans="1:8" s="32" customFormat="1" ht="32.25" customHeight="1">
      <c r="A17" s="41" t="s">
        <v>13</v>
      </c>
      <c r="B17" s="35"/>
      <c r="C17" s="38">
        <f>+AVERAGE('[5]Superficie principales cultures'!$AE18:AJ18)</f>
        <v>30.844666666666669</v>
      </c>
      <c r="D17" s="42">
        <f>+'[5]Superficie principales cultures'!AK18</f>
        <v>37.942999999999998</v>
      </c>
      <c r="E17" s="42">
        <f>+'[5]Superficie principales cultures'!AL18</f>
        <v>18.899999999999999</v>
      </c>
      <c r="F17" s="42">
        <f>+'[5]Superficie principales cultures'!AM18</f>
        <v>21.7</v>
      </c>
      <c r="G17" s="42">
        <f>+'[5]Superficie principales cultures'!AN18</f>
        <v>22.2</v>
      </c>
      <c r="H17" s="42"/>
    </row>
    <row r="18" spans="1:8" s="32" customFormat="1" ht="32.25" customHeight="1">
      <c r="A18" s="41" t="s">
        <v>14</v>
      </c>
      <c r="B18" s="35"/>
      <c r="C18" s="38">
        <f>+AVERAGE('[5]Superficie principales cultures'!$AE19:AJ19)</f>
        <v>17.079999999999998</v>
      </c>
      <c r="D18" s="42">
        <f>+'[5]Superficie principales cultures'!AK19</f>
        <v>15.345000000000001</v>
      </c>
      <c r="E18" s="42">
        <f>+'[5]Superficie principales cultures'!AL19</f>
        <v>14.1</v>
      </c>
      <c r="F18" s="42">
        <f>+'[5]Superficie principales cultures'!AM19</f>
        <v>12.9</v>
      </c>
      <c r="G18" s="42">
        <f>+'[5]Superficie principales cultures'!AN19</f>
        <v>15.3</v>
      </c>
      <c r="H18" s="42"/>
    </row>
    <row r="19" spans="1:8" s="43" customFormat="1" ht="32.25" customHeight="1">
      <c r="A19" s="40" t="s">
        <v>54</v>
      </c>
      <c r="B19" s="35"/>
      <c r="C19" s="38">
        <f>+AVERAGE('[5]Superficie principales cultures'!AE20:AJ20)</f>
        <v>126.78437333333333</v>
      </c>
      <c r="D19" s="38">
        <f>+'[5]Superficie principales cultures'!AK20</f>
        <v>71.411500000000004</v>
      </c>
      <c r="E19" s="38">
        <f>+'[5]Superficie principales cultures'!AL20</f>
        <v>68.389650000000003</v>
      </c>
      <c r="F19" s="38">
        <f>+'[5]Superficie principales cultures'!AM20</f>
        <v>62.7</v>
      </c>
      <c r="G19" s="38">
        <f>+'[5]Superficie principales cultures'!AN20</f>
        <v>68.5</v>
      </c>
      <c r="H19" s="38"/>
    </row>
    <row r="20" spans="1:8" s="32" customFormat="1" ht="32.25" customHeight="1">
      <c r="A20" s="41" t="s">
        <v>15</v>
      </c>
      <c r="B20" s="35"/>
      <c r="C20" s="42">
        <f>+AVERAGE('[5]Superficie principales cultures'!AE21:AJ21)</f>
        <v>47.493575</v>
      </c>
      <c r="D20" s="42">
        <f>+'[5]Superficie principales cultures'!AK21</f>
        <v>60.977499999999999</v>
      </c>
      <c r="E20" s="42">
        <f>+'[5]Superficie principales cultures'!AL21</f>
        <v>57.79365</v>
      </c>
      <c r="F20" s="42">
        <f>+'[5]Superficie principales cultures'!AM21</f>
        <v>54</v>
      </c>
      <c r="G20" s="42">
        <f>+'[5]Superficie principales cultures'!AN21</f>
        <v>57.2</v>
      </c>
      <c r="H20" s="42"/>
    </row>
    <row r="21" spans="1:8" s="32" customFormat="1" ht="32.25" customHeight="1">
      <c r="A21" s="41" t="s">
        <v>16</v>
      </c>
      <c r="B21" s="35"/>
      <c r="C21" s="42">
        <f>+AVERAGE('[5]Superficie principales cultures'!AE22:AJ22)</f>
        <v>12.904244999999998</v>
      </c>
      <c r="D21" s="42">
        <f>+'[5]Superficie principales cultures'!AK22</f>
        <v>10.433999999999999</v>
      </c>
      <c r="E21" s="42">
        <f>+'[5]Superficie principales cultures'!AL22</f>
        <v>10.596</v>
      </c>
      <c r="F21" s="42">
        <f>+'[5]Superficie principales cultures'!AM22</f>
        <v>8.6999999999999993</v>
      </c>
      <c r="G21" s="42">
        <f>+'[5]Superficie principales cultures'!AN22</f>
        <v>11.3</v>
      </c>
      <c r="H21" s="42"/>
    </row>
    <row r="22" spans="1:8" s="46" customFormat="1" ht="32.25" hidden="1" customHeight="1">
      <c r="A22" s="44" t="s">
        <v>17</v>
      </c>
      <c r="B22" s="45"/>
      <c r="C22" s="38">
        <f>+'[1]Annexe global'!C657</f>
        <v>7546.9591855551835</v>
      </c>
      <c r="D22" s="38">
        <f>+'[1]Annexe global'!F657</f>
        <v>8900.4259999999995</v>
      </c>
      <c r="E22" s="38">
        <f>+'[1]Annexe global'!G657</f>
        <v>6437.880282410053</v>
      </c>
      <c r="F22" s="38">
        <f>+'[1]Annexe global'!H657</f>
        <v>8420.1659999999993</v>
      </c>
      <c r="G22" s="38">
        <f>+'[1]Annexe global'!I657</f>
        <v>7635.056592042858</v>
      </c>
      <c r="H22" s="38">
        <f>+'[1]Annexe global'!J657</f>
        <v>0</v>
      </c>
    </row>
    <row r="23" spans="1:8" s="46" customFormat="1" ht="32.25" hidden="1" customHeight="1">
      <c r="A23" s="44" t="s">
        <v>18</v>
      </c>
      <c r="B23" s="45"/>
      <c r="C23" s="38">
        <f>+'[1]Annexe global'!C658</f>
        <v>9188.3294963247081</v>
      </c>
      <c r="D23" s="38">
        <f>+'[1]Annexe global'!F658</f>
        <v>0</v>
      </c>
      <c r="E23" s="38">
        <f>+'[1]Annexe global'!G658</f>
        <v>0</v>
      </c>
      <c r="F23" s="38">
        <f>+'[1]Annexe global'!H658</f>
        <v>0</v>
      </c>
      <c r="G23" s="38">
        <f>+'[1]Annexe global'!I658</f>
        <v>0</v>
      </c>
      <c r="H23" s="38">
        <f>+'[1]Annexe global'!J658</f>
        <v>0</v>
      </c>
    </row>
    <row r="24" spans="1:8" s="46" customFormat="1" ht="32.25" hidden="1" customHeight="1">
      <c r="A24" s="44" t="s">
        <v>19</v>
      </c>
      <c r="B24" s="45"/>
      <c r="C24" s="39">
        <f>+'[1]Annexe global'!C659</f>
        <v>81.013227895648271</v>
      </c>
      <c r="D24" s="39">
        <f>+'[1]Annexe global'!F659</f>
        <v>0</v>
      </c>
      <c r="E24" s="39">
        <f>+'[1]Annexe global'!G659</f>
        <v>0</v>
      </c>
      <c r="F24" s="39">
        <f>+'[1]Annexe global'!H659</f>
        <v>0</v>
      </c>
      <c r="G24" s="39">
        <f>+'[1]Annexe global'!I659</f>
        <v>0</v>
      </c>
      <c r="H24" s="39">
        <f>+'[1]Annexe global'!J659</f>
        <v>0</v>
      </c>
    </row>
    <row r="25" spans="1:8" s="32" customFormat="1" ht="12" customHeight="1">
      <c r="A25" s="40"/>
      <c r="B25" s="37"/>
      <c r="C25" s="39"/>
      <c r="D25" s="39"/>
      <c r="E25" s="39"/>
      <c r="F25" s="39"/>
      <c r="G25" s="39"/>
      <c r="H25" s="39"/>
    </row>
    <row r="26" spans="1:8" s="32" customFormat="1" ht="32.25" customHeight="1">
      <c r="A26" s="37" t="s">
        <v>20</v>
      </c>
      <c r="B26" s="35"/>
      <c r="C26" s="47"/>
      <c r="D26" s="47"/>
      <c r="E26" s="47"/>
      <c r="F26" s="47"/>
      <c r="G26" s="47"/>
      <c r="H26" s="47"/>
    </row>
    <row r="27" spans="1:8" s="32" customFormat="1" ht="32.25" customHeight="1">
      <c r="A27" s="40" t="s">
        <v>6</v>
      </c>
      <c r="B27" s="35"/>
      <c r="C27" s="38">
        <f>+AVERAGE('[6]Principales cultures'!AF10:AK10)</f>
        <v>83722.580026790252</v>
      </c>
      <c r="D27" s="38">
        <f>+'[6]Principales cultures'!AL10</f>
        <v>35512.471000000005</v>
      </c>
      <c r="E27" s="38">
        <f>+'[6]Principales cultures'!AM10</f>
        <v>97775.092329999999</v>
      </c>
      <c r="F27" s="38">
        <f>+'[6]Principales cultures'!AN10</f>
        <v>104677.18210000001</v>
      </c>
      <c r="G27" s="38">
        <f>+'[6]Principales cultures'!AO10</f>
        <v>53036.500000000007</v>
      </c>
      <c r="H27" s="38">
        <f>+'[6]Principales cultures'!AP10</f>
        <v>32368</v>
      </c>
    </row>
    <row r="28" spans="1:8" s="32" customFormat="1" ht="32.25" customHeight="1">
      <c r="A28" s="41" t="s">
        <v>7</v>
      </c>
      <c r="B28" s="35"/>
      <c r="C28" s="42">
        <f>+AVERAGE('[6]Principales cultures'!AF11:AK11)</f>
        <v>17216.687537439939</v>
      </c>
      <c r="D28" s="42">
        <f>+'[6]Principales cultures'!AL11</f>
        <v>8749.8569999999982</v>
      </c>
      <c r="E28" s="42">
        <f>+'[6]Principales cultures'!AM11</f>
        <v>21990.76</v>
      </c>
      <c r="F28" s="42">
        <f>+'[6]Principales cultures'!AN11</f>
        <v>24319.7925</v>
      </c>
      <c r="G28" s="42">
        <f>+'[6]Principales cultures'!AO11</f>
        <v>13436.5</v>
      </c>
      <c r="H28" s="42">
        <f>+'[6]Principales cultures'!AP11</f>
        <v>7919</v>
      </c>
    </row>
    <row r="29" spans="1:8" s="32" customFormat="1" ht="32.25" customHeight="1">
      <c r="A29" s="41" t="s">
        <v>8</v>
      </c>
      <c r="B29" s="35"/>
      <c r="C29" s="42">
        <f>+AVERAGE('[6]Principales cultures'!AF12:AK12)</f>
        <v>40944.071364561103</v>
      </c>
      <c r="D29" s="42">
        <f>+'[6]Principales cultures'!AL12</f>
        <v>18561.373</v>
      </c>
      <c r="E29" s="42">
        <f>+'[6]Principales cultures'!AM12</f>
        <v>48917.41</v>
      </c>
      <c r="F29" s="42">
        <f>+'[6]Principales cultures'!AN12</f>
        <v>49101.128600000004</v>
      </c>
      <c r="G29" s="42">
        <f>+'[6]Principales cultures'!AO12</f>
        <v>26816.5</v>
      </c>
      <c r="H29" s="42">
        <f>+'[6]Principales cultures'!AP12</f>
        <v>17700</v>
      </c>
    </row>
    <row r="30" spans="1:8" s="32" customFormat="1" ht="32.25" customHeight="1">
      <c r="A30" s="41" t="s">
        <v>9</v>
      </c>
      <c r="B30" s="35"/>
      <c r="C30" s="42">
        <f>+AVERAGE('[6]Principales cultures'!AF13:AK13)</f>
        <v>23071.916587982214</v>
      </c>
      <c r="D30" s="42">
        <f>+'[6]Principales cultures'!AL13</f>
        <v>6199.1859999999988</v>
      </c>
      <c r="E30" s="42">
        <f>+'[6]Principales cultures'!AM13</f>
        <v>24664.62</v>
      </c>
      <c r="F30" s="42">
        <f>+'[6]Principales cultures'!AN13</f>
        <v>29194.620999999999</v>
      </c>
      <c r="G30" s="42">
        <f>+'[6]Principales cultures'!AO13</f>
        <v>11611.8</v>
      </c>
      <c r="H30" s="42">
        <f>+'[6]Principales cultures'!AP13</f>
        <v>6450</v>
      </c>
    </row>
    <row r="31" spans="1:8" s="32" customFormat="1" ht="32.25" customHeight="1">
      <c r="A31" s="41" t="s">
        <v>10</v>
      </c>
      <c r="B31" s="35"/>
      <c r="C31" s="42">
        <f>+AVERAGE('[6]Principales cultures'!AF14:AK14)</f>
        <v>1502.0274999999999</v>
      </c>
      <c r="D31" s="42">
        <f>+'[6]Principales cultures'!AL14</f>
        <v>1287.627</v>
      </c>
      <c r="E31" s="42">
        <f>+'[6]Principales cultures'!AM14</f>
        <v>1223.9873300000002</v>
      </c>
      <c r="F31" s="42">
        <f>+'[6]Principales cultures'!AN14</f>
        <v>1183.8</v>
      </c>
      <c r="G31" s="42">
        <f>+'[6]Principales cultures'!AO14</f>
        <v>404.9</v>
      </c>
      <c r="H31" s="42">
        <f>+'[6]Principales cultures'!AP14</f>
        <v>299</v>
      </c>
    </row>
    <row r="32" spans="1:8" s="32" customFormat="1" ht="32.25" customHeight="1">
      <c r="A32" s="40" t="s">
        <v>11</v>
      </c>
      <c r="B32" s="35"/>
      <c r="C32" s="38">
        <f>+AVERAGE('[6]Principales cultures'!AF16:AK16)</f>
        <v>2951.5101841216215</v>
      </c>
      <c r="D32" s="38">
        <f>+'[6]Principales cultures'!AL16</f>
        <v>971.49570000000006</v>
      </c>
      <c r="E32" s="38">
        <f>+'[6]Principales cultures'!AM16</f>
        <v>2229.0241999999998</v>
      </c>
      <c r="F32" s="38">
        <f>+'[6]Principales cultures'!AN16</f>
        <v>2817.0342175999999</v>
      </c>
      <c r="G32" s="38">
        <f>+'[6]Principales cultures'!AO16</f>
        <v>2244</v>
      </c>
      <c r="H32" s="38">
        <f>+'[6]Principales cultures'!AP16</f>
        <v>1495</v>
      </c>
    </row>
    <row r="33" spans="1:8" s="32" customFormat="1" ht="32.25" customHeight="1">
      <c r="A33" s="40" t="s">
        <v>12</v>
      </c>
      <c r="B33" s="35"/>
      <c r="C33" s="38">
        <f>+AVERAGE('[6]Principales cultures'!AF17:AK17)</f>
        <v>776.99650000000008</v>
      </c>
      <c r="D33" s="38">
        <f>+'[6]Principales cultures'!AL17</f>
        <v>675.11449999999991</v>
      </c>
      <c r="E33" s="38">
        <f>+'[6]Principales cultures'!AM17</f>
        <v>605.20000000000005</v>
      </c>
      <c r="F33" s="38">
        <f>+'[6]Principales cultures'!AN17</f>
        <v>705.54150000000004</v>
      </c>
      <c r="G33" s="38">
        <f>+'[6]Principales cultures'!AO17</f>
        <v>790</v>
      </c>
      <c r="H33" s="38">
        <f>+'[6]Principales cultures'!AP17</f>
        <v>689</v>
      </c>
    </row>
    <row r="34" spans="1:8" s="32" customFormat="1" ht="32.25" customHeight="1">
      <c r="A34" s="41" t="s">
        <v>13</v>
      </c>
      <c r="B34" s="35"/>
      <c r="C34" s="42">
        <f>+AVERAGE('[6]Principales cultures'!AF18:AK18)</f>
        <v>374.19149999999996</v>
      </c>
      <c r="D34" s="42">
        <f>+'[6]Principales cultures'!AL18</f>
        <v>301.5668</v>
      </c>
      <c r="E34" s="42">
        <f>+'[6]Principales cultures'!AM18</f>
        <v>237.8</v>
      </c>
      <c r="F34" s="42">
        <f>+'[6]Principales cultures'!AN18</f>
        <v>376.0215</v>
      </c>
      <c r="G34" s="42">
        <f>+'[6]Principales cultures'!AO18</f>
        <v>294.60000000000002</v>
      </c>
      <c r="H34" s="42"/>
    </row>
    <row r="35" spans="1:8" s="32" customFormat="1" ht="32.25" customHeight="1">
      <c r="A35" s="41" t="s">
        <v>14</v>
      </c>
      <c r="B35" s="35"/>
      <c r="C35" s="42">
        <f>+AVERAGE('[6]Principales cultures'!AF19:AK19)</f>
        <v>420.64333333333337</v>
      </c>
      <c r="D35" s="42">
        <f>+'[6]Principales cultures'!AL19</f>
        <v>364.12</v>
      </c>
      <c r="E35" s="42">
        <f>+'[6]Principales cultures'!AM19</f>
        <v>357.3</v>
      </c>
      <c r="F35" s="42">
        <f>+'[6]Principales cultures'!AN19</f>
        <v>321.52</v>
      </c>
      <c r="G35" s="42">
        <f>+'[6]Principales cultures'!AO19</f>
        <v>396.7</v>
      </c>
      <c r="H35" s="42"/>
    </row>
    <row r="36" spans="1:8" s="32" customFormat="1" ht="32.25" customHeight="1">
      <c r="A36" s="40" t="s">
        <v>54</v>
      </c>
      <c r="B36" s="35"/>
      <c r="C36" s="38">
        <f>+AVERAGE('[6]Principales cultures'!AF20:AK20)</f>
        <v>32487.7392</v>
      </c>
      <c r="D36" s="38">
        <f>+'[6]Principales cultures'!AL20</f>
        <v>46454.255099999995</v>
      </c>
      <c r="E36" s="38">
        <f>+'[6]Principales cultures'!AM20</f>
        <v>42945.450000000004</v>
      </c>
      <c r="F36" s="38">
        <f>+'[6]Principales cultures'!AN20</f>
        <v>43266.280100000004</v>
      </c>
      <c r="G36" s="38">
        <f>+'[6]Principales cultures'!AO20</f>
        <v>42118</v>
      </c>
      <c r="H36" s="38">
        <f>+'[6]Principales cultures'!AP20</f>
        <v>44240</v>
      </c>
    </row>
    <row r="37" spans="1:8" s="32" customFormat="1" ht="32.25" customHeight="1">
      <c r="A37" s="41" t="s">
        <v>15</v>
      </c>
      <c r="B37" s="35"/>
      <c r="C37" s="42">
        <f>+AVERAGE('[6]Principales cultures'!AF21:AK21)</f>
        <v>27206.995083333331</v>
      </c>
      <c r="D37" s="42">
        <f>+'[6]Principales cultures'!AL21</f>
        <v>42189.225099999996</v>
      </c>
      <c r="E37" s="42">
        <f>+'[6]Principales cultures'!AM21</f>
        <v>37414.300000000003</v>
      </c>
      <c r="F37" s="42">
        <f>+'[6]Principales cultures'!AN21</f>
        <v>37105.144200000002</v>
      </c>
      <c r="G37" s="42">
        <f>+'[6]Principales cultures'!AO21</f>
        <v>36928.800000000003</v>
      </c>
      <c r="H37" s="42"/>
    </row>
    <row r="38" spans="1:8" s="32" customFormat="1" ht="32.25" customHeight="1">
      <c r="A38" s="41" t="s">
        <v>16</v>
      </c>
      <c r="B38" s="35"/>
      <c r="C38" s="42">
        <f>+AVERAGE('[6]Principales cultures'!AF22:AK22)</f>
        <v>5280.7274499999994</v>
      </c>
      <c r="D38" s="42">
        <f>+'[6]Principales cultures'!AL22</f>
        <v>4265.03</v>
      </c>
      <c r="E38" s="42">
        <f>+'[6]Principales cultures'!AM22</f>
        <v>5531.15</v>
      </c>
      <c r="F38" s="42">
        <f>+'[6]Principales cultures'!AN22</f>
        <v>6161.1359000000002</v>
      </c>
      <c r="G38" s="42">
        <f>+'[6]Principales cultures'!AO22</f>
        <v>5189.6000000000004</v>
      </c>
      <c r="H38" s="42"/>
    </row>
    <row r="39" spans="1:8" s="32" customFormat="1" ht="12" customHeight="1">
      <c r="A39" s="41"/>
      <c r="B39" s="35"/>
      <c r="C39" s="48"/>
      <c r="D39" s="48"/>
      <c r="E39" s="48"/>
      <c r="F39" s="48"/>
      <c r="G39" s="48"/>
      <c r="H39" s="48"/>
    </row>
    <row r="40" spans="1:8" s="32" customFormat="1" ht="32.25" customHeight="1">
      <c r="A40" s="37" t="s">
        <v>21</v>
      </c>
      <c r="B40" s="35"/>
      <c r="C40" s="49"/>
      <c r="D40" s="49"/>
      <c r="E40" s="49"/>
      <c r="F40" s="49"/>
      <c r="G40" s="49"/>
      <c r="H40" s="49"/>
    </row>
    <row r="41" spans="1:8" s="32" customFormat="1" ht="32.25" customHeight="1">
      <c r="A41" s="40" t="s">
        <v>6</v>
      </c>
      <c r="B41" s="35"/>
      <c r="C41" s="50">
        <f>+AVERAGE('[7]Principaux rendements agricoles'!AE10:AJ10)</f>
        <v>15.991138927044283</v>
      </c>
      <c r="D41" s="50">
        <f>+'[7]Principaux rendements agricoles'!AK10</f>
        <v>9.3565578504357543</v>
      </c>
      <c r="E41" s="50">
        <f>+'[7]Principaux rendements agricoles'!AL10</f>
        <v>17.586229519548798</v>
      </c>
      <c r="F41" s="50">
        <f>+'[7]Principaux rendements agricoles'!AM10</f>
        <v>22.467586521746689</v>
      </c>
      <c r="G41" s="50">
        <f>+'[7]Principaux rendements agricoles'!AN10</f>
        <v>14.549681773290905</v>
      </c>
      <c r="H41" s="50">
        <f>+'[7]Principaux rendements agricoles'!AO10</f>
        <v>7.3363553943789661</v>
      </c>
    </row>
    <row r="42" spans="1:8" s="32" customFormat="1" ht="32.25" customHeight="1">
      <c r="A42" s="41" t="s">
        <v>7</v>
      </c>
      <c r="B42" s="35"/>
      <c r="C42" s="19">
        <f>+AVERAGE('[7]Principaux rendements agricoles'!AE11:AJ11)</f>
        <v>18.171297690946353</v>
      </c>
      <c r="D42" s="19">
        <f>+'[7]Principaux rendements agricoles'!AK11</f>
        <v>10.443612522513812</v>
      </c>
      <c r="E42" s="19">
        <f>+'[7]Principaux rendements agricoles'!AL11</f>
        <v>20.215718809896991</v>
      </c>
      <c r="F42" s="19">
        <f>+'[7]Principaux rendements agricoles'!AM11</f>
        <v>24.401831457359641</v>
      </c>
      <c r="G42" s="19">
        <f>+'[7]Principaux rendements agricoles'!AN11</f>
        <v>16.41199462562599</v>
      </c>
      <c r="H42" s="19">
        <f>+'[7]Principaux rendements agricoles'!AO11</f>
        <v>8.4876741693461959</v>
      </c>
    </row>
    <row r="43" spans="1:8" s="32" customFormat="1" ht="32.25" customHeight="1">
      <c r="A43" s="41" t="s">
        <v>8</v>
      </c>
      <c r="B43" s="35"/>
      <c r="C43" s="19">
        <f>+AVERAGE('[7]Principaux rendements agricoles'!AE12:AJ12)</f>
        <v>18.963535744526357</v>
      </c>
      <c r="D43" s="19">
        <f>+'[7]Principaux rendements agricoles'!AK12</f>
        <v>11.778873715826501</v>
      </c>
      <c r="E43" s="19">
        <f>+'[7]Principaux rendements agricoles'!AL12</f>
        <v>21.301595526950646</v>
      </c>
      <c r="F43" s="19">
        <f>+'[7]Principaux rendements agricoles'!AM12</f>
        <v>25.959379844141566</v>
      </c>
      <c r="G43" s="19">
        <f>+'[7]Principaux rendements agricoles'!AN12</f>
        <v>15.893142891009305</v>
      </c>
      <c r="H43" s="19">
        <f>+'[7]Principaux rendements agricoles'!AO12</f>
        <v>9.5572354211663075</v>
      </c>
    </row>
    <row r="44" spans="1:8" s="32" customFormat="1" ht="32.25" customHeight="1">
      <c r="A44" s="41" t="s">
        <v>9</v>
      </c>
      <c r="B44" s="35"/>
      <c r="C44" s="19">
        <f>+AVERAGE('[7]Principaux rendements agricoles'!AE13:AJ13)</f>
        <v>12.050001974459422</v>
      </c>
      <c r="D44" s="19">
        <f>+'[7]Principaux rendements agricoles'!AK13</f>
        <v>5.1334125528417571</v>
      </c>
      <c r="E44" s="19">
        <f>+'[7]Principaux rendements agricoles'!AL13</f>
        <v>12.323233938204512</v>
      </c>
      <c r="F44" s="19">
        <f>+'[7]Principaux rendements agricoles'!AM13</f>
        <v>18.261704030825431</v>
      </c>
      <c r="G44" s="19">
        <f>+'[7]Principaux rendements agricoles'!AN13</f>
        <v>11.056751095029517</v>
      </c>
      <c r="H44" s="19">
        <f>+'[7]Principaux rendements agricoles'!AO13</f>
        <v>4.3143812709030103</v>
      </c>
    </row>
    <row r="45" spans="1:8" s="32" customFormat="1" ht="32.25" customHeight="1">
      <c r="A45" s="41" t="s">
        <v>10</v>
      </c>
      <c r="B45" s="35"/>
      <c r="C45" s="19">
        <f>+AVERAGE('[7]Principaux rendements agricoles'!AE14:AJ14)</f>
        <v>8.7619030726014699</v>
      </c>
      <c r="D45" s="19">
        <f>+'[7]Principaux rendements agricoles'!AK14</f>
        <v>9.2751809832522962</v>
      </c>
      <c r="E45" s="19">
        <f>+'[7]Principaux rendements agricoles'!AL14</f>
        <v>9.3618525798901668</v>
      </c>
      <c r="F45" s="19">
        <f>+'[7]Principaux rendements agricoles'!AM14</f>
        <v>7.9890402083980074</v>
      </c>
      <c r="G45" s="19">
        <f>+'[7]Principaux rendements agricoles'!AN14</f>
        <v>6.39652448657188</v>
      </c>
      <c r="H45" s="19">
        <f>+'[7]Principaux rendements agricoles'!AO14</f>
        <v>4.211267605633803</v>
      </c>
    </row>
    <row r="46" spans="1:8" s="32" customFormat="1" ht="32.25" customHeight="1">
      <c r="A46" s="40" t="s">
        <v>11</v>
      </c>
      <c r="B46" s="35"/>
      <c r="C46" s="50">
        <f>+AVERAGE('[7]Principaux rendements agricoles'!$AE$16:$AJ$16)</f>
        <v>7.4741919090827444</v>
      </c>
      <c r="D46" s="50">
        <f>+'[7]Principaux rendements agricoles'!AK16</f>
        <v>3.9498787225536072</v>
      </c>
      <c r="E46" s="50">
        <f>+'[7]Principaux rendements agricoles'!AL16</f>
        <v>7.8625192239858901</v>
      </c>
      <c r="F46" s="50">
        <f>+'[7]Principaux rendements agricoles'!AM16</f>
        <v>8.5287139497426576</v>
      </c>
      <c r="G46" s="50">
        <f>+'[7]Principaux rendements agricoles'!AN16</f>
        <v>7.9153439153439153</v>
      </c>
      <c r="H46" s="19"/>
    </row>
    <row r="47" spans="1:8" s="32" customFormat="1" ht="32.25" customHeight="1">
      <c r="A47" s="40" t="s">
        <v>12</v>
      </c>
      <c r="B47" s="35"/>
      <c r="C47" s="50">
        <f>+AVERAGE('[7]Principaux rendements agricoles'!AE17:AJ17)</f>
        <v>16.63123632829684</v>
      </c>
      <c r="D47" s="50">
        <f>+'[7]Principaux rendements agricoles'!AK17</f>
        <v>12.390297931538237</v>
      </c>
      <c r="E47" s="50">
        <f>+'[7]Principaux rendements agricoles'!AL17</f>
        <v>17.905325443786985</v>
      </c>
      <c r="F47" s="50">
        <f>+'[7]Principaux rendements agricoles'!AM17</f>
        <v>19.987011331444759</v>
      </c>
      <c r="G47" s="50">
        <f>+'[7]Principaux rendements agricoles'!AN17</f>
        <v>16.288659793814432</v>
      </c>
      <c r="H47" s="50"/>
    </row>
    <row r="48" spans="1:8" s="32" customFormat="1" ht="32.25" customHeight="1">
      <c r="A48" s="41" t="s">
        <v>13</v>
      </c>
      <c r="B48" s="35"/>
      <c r="C48" s="19">
        <f>+AVERAGE('[7]Principaux rendements agricoles'!AE18:AJ18)</f>
        <v>12.74899611524291</v>
      </c>
      <c r="D48" s="19">
        <f>+'[7]Principaux rendements agricoles'!AK18</f>
        <v>7.9478902564372884</v>
      </c>
      <c r="E48" s="19">
        <f>+'[7]Principaux rendements agricoles'!AL18</f>
        <v>12.582010582010584</v>
      </c>
      <c r="F48" s="19">
        <f>+'[7]Principaux rendements agricoles'!AM18</f>
        <v>17.328179723502306</v>
      </c>
      <c r="G48" s="19">
        <f>+'[7]Principaux rendements agricoles'!AN18</f>
        <v>13.270270270270272</v>
      </c>
      <c r="H48" s="19"/>
    </row>
    <row r="49" spans="1:11" s="32" customFormat="1" ht="32.25" customHeight="1">
      <c r="A49" s="41" t="s">
        <v>14</v>
      </c>
      <c r="B49" s="35"/>
      <c r="C49" s="19">
        <f>+AVERAGE('[7]Principaux rendements agricoles'!AE19:AJ19)</f>
        <v>24.379780967064331</v>
      </c>
      <c r="D49" s="19">
        <f>+'[7]Principaux rendements agricoles'!AK19</f>
        <v>23.728901922450309</v>
      </c>
      <c r="E49" s="19">
        <f>+'[7]Principaux rendements agricoles'!AL19</f>
        <v>25.340425531914896</v>
      </c>
      <c r="F49" s="19">
        <f>+'[7]Principaux rendements agricoles'!AM19</f>
        <v>24.924031007751935</v>
      </c>
      <c r="G49" s="19">
        <f>+'[7]Principaux rendements agricoles'!AN19</f>
        <v>25.928104575163395</v>
      </c>
      <c r="H49" s="19"/>
    </row>
    <row r="50" spans="1:11" s="32" customFormat="1" ht="32.25" customHeight="1">
      <c r="A50" s="40" t="s">
        <v>54</v>
      </c>
      <c r="B50" s="35"/>
      <c r="C50" s="50">
        <f>+AVERAGE('[7]Principaux rendements agricoles'!AE20:AJ20)</f>
        <v>322.48429570896661</v>
      </c>
      <c r="D50" s="50">
        <f>+'[7]Principaux rendements agricoles'!AK20</f>
        <v>650.51504449563436</v>
      </c>
      <c r="E50" s="50">
        <f>+'[7]Principaux rendements agricoles'!AL20</f>
        <v>627.95247526489754</v>
      </c>
      <c r="F50" s="50">
        <f>+'[7]Principaux rendements agricoles'!AM20</f>
        <v>690.05231419457743</v>
      </c>
      <c r="G50" s="50">
        <f>+'[7]Principaux rendements agricoles'!AN20</f>
        <v>614.86131386861314</v>
      </c>
      <c r="H50" s="50"/>
    </row>
    <row r="51" spans="1:11" s="32" customFormat="1" ht="32.25" customHeight="1">
      <c r="A51" s="41" t="s">
        <v>15</v>
      </c>
      <c r="B51" s="35"/>
      <c r="C51" s="19">
        <f>+AVERAGE('[7]Principaux rendements agricoles'!AE21:AJ21)</f>
        <v>567.4890390195618</v>
      </c>
      <c r="D51" s="19">
        <f>+'[7]Principaux rendements agricoles'!AK21</f>
        <v>691.88184330285753</v>
      </c>
      <c r="E51" s="19">
        <f>+'[7]Principaux rendements agricoles'!AL21</f>
        <v>647.37735027983183</v>
      </c>
      <c r="F51" s="19">
        <f>+'[7]Principaux rendements agricoles'!AM21</f>
        <v>687.1323000000001</v>
      </c>
      <c r="G51" s="19">
        <f>+'[7]Principaux rendements agricoles'!AN21</f>
        <v>645.60839160839157</v>
      </c>
      <c r="H51" s="19"/>
      <c r="K51" s="75"/>
    </row>
    <row r="52" spans="1:11" s="32" customFormat="1" ht="32.25" customHeight="1">
      <c r="A52" s="41" t="s">
        <v>16</v>
      </c>
      <c r="B52" s="35"/>
      <c r="C52" s="19">
        <f>+AVERAGE('[7]Principaux rendements agricoles'!AE22:AJ22)</f>
        <v>411.14389237816221</v>
      </c>
      <c r="D52" s="19">
        <f>+'[7]Principaux rendements agricoles'!AK22</f>
        <v>408.76269886908187</v>
      </c>
      <c r="E52" s="19">
        <f>+'[7]Principaux rendements agricoles'!AL22</f>
        <v>522.00358625896558</v>
      </c>
      <c r="F52" s="19">
        <f>+'[7]Principaux rendements agricoles'!AM22</f>
        <v>708.17654022988518</v>
      </c>
      <c r="G52" s="19">
        <f>+'[7]Principaux rendements agricoles'!AN22</f>
        <v>459.25663716814159</v>
      </c>
      <c r="H52" s="19"/>
    </row>
    <row r="53" spans="1:11" s="32" customFormat="1" ht="51" customHeight="1">
      <c r="A53" s="51" t="s">
        <v>22</v>
      </c>
      <c r="B53" s="35"/>
      <c r="C53" s="52">
        <f>+AVERAGE([8]Production_cultures_maraicheres!$AD$17:$AI$17)</f>
        <v>7501.7339708467562</v>
      </c>
      <c r="D53" s="52">
        <f>+[8]Production_cultures_maraicheres!AJ17</f>
        <v>6949.1100000000006</v>
      </c>
      <c r="E53" s="52">
        <f>+[8]Production_cultures_maraicheres!AK17</f>
        <v>7398.9422636363634</v>
      </c>
      <c r="F53" s="52">
        <f>+[8]Production_cultures_maraicheres!AL17</f>
        <v>7831.519690000001</v>
      </c>
      <c r="G53" s="52">
        <f>+[8]Production_cultures_maraicheres!AM17</f>
        <v>7344.8</v>
      </c>
      <c r="H53" s="52">
        <f>+[8]Production_cultures_maraicheres!AN17</f>
        <v>7190.5</v>
      </c>
    </row>
    <row r="54" spans="1:11" s="32" customFormat="1" ht="32.25" customHeight="1">
      <c r="A54" s="41" t="s">
        <v>23</v>
      </c>
      <c r="B54" s="37"/>
      <c r="C54" s="52"/>
      <c r="D54" s="52"/>
      <c r="E54" s="52"/>
      <c r="F54" s="52"/>
      <c r="G54" s="52"/>
      <c r="H54" s="52"/>
    </row>
    <row r="55" spans="1:11" s="32" customFormat="1" ht="32.25" customHeight="1">
      <c r="A55" s="20" t="s">
        <v>24</v>
      </c>
      <c r="B55" s="37"/>
      <c r="C55" s="53">
        <f>+AVERAGE([8]Production_cultures_maraicheres!$AD$18:$AI$18)/AVERAGE([8]Production_cultures_maraicheres!$AD$17:$AI$17)*100</f>
        <v>16.086665914259981</v>
      </c>
      <c r="D55" s="53">
        <f>+[8]Production_cultures_maraicheres!AJ18/[8]Production_cultures_maraicheres!AJ17*100</f>
        <v>17.223471782717496</v>
      </c>
      <c r="E55" s="53">
        <f>+[8]Production_cultures_maraicheres!AK18/[8]Production_cultures_maraicheres!AK17*100</f>
        <v>16.539134330243808</v>
      </c>
      <c r="F55" s="53">
        <f>+[8]Production_cultures_maraicheres!AL18/[8]Production_cultures_maraicheres!AL17*100</f>
        <v>16.986705679852538</v>
      </c>
      <c r="G55" s="53">
        <f>+[8]Production_cultures_maraicheres!AM18/[8]Production_cultures_maraicheres!AM17*100</f>
        <v>18.340662781832044</v>
      </c>
      <c r="H55" s="53"/>
    </row>
    <row r="56" spans="1:11" s="32" customFormat="1" ht="32.25" customHeight="1">
      <c r="A56" s="20" t="s">
        <v>25</v>
      </c>
      <c r="B56" s="37"/>
      <c r="C56" s="53">
        <f>+AVERAGE([8]Production_cultures_maraicheres!$AD$19:$AI$19)/AVERAGE([8]Production_cultures_maraicheres!$AD$17:$AI$17)*100</f>
        <v>23.413128553465373</v>
      </c>
      <c r="D56" s="53">
        <f>+[8]Production_cultures_maraicheres!AJ19/[8]Production_cultures_maraicheres!AJ17*100</f>
        <v>25.386222120530544</v>
      </c>
      <c r="E56" s="53">
        <f>+[8]Production_cultures_maraicheres!AK19/[8]Production_cultures_maraicheres!AK17*100</f>
        <v>26.015500527643603</v>
      </c>
      <c r="F56" s="53">
        <f>+[8]Production_cultures_maraicheres!AL19/[8]Production_cultures_maraicheres!AL17*100</f>
        <v>23.867002497442481</v>
      </c>
      <c r="G56" s="53">
        <f>+[8]Production_cultures_maraicheres!AM19/[8]Production_cultures_maraicheres!AM17*100</f>
        <v>25.383727262825399</v>
      </c>
      <c r="H56" s="53"/>
    </row>
    <row r="57" spans="1:11" s="32" customFormat="1" ht="32.25" customHeight="1">
      <c r="A57" s="20"/>
      <c r="B57" s="37"/>
      <c r="C57" s="19"/>
      <c r="D57" s="24"/>
      <c r="E57" s="1"/>
      <c r="F57" s="24"/>
      <c r="G57" s="24"/>
      <c r="H57" s="24"/>
    </row>
    <row r="58" spans="1:11" s="32" customFormat="1" ht="17.25" customHeight="1">
      <c r="A58" s="21"/>
      <c r="B58" s="37"/>
      <c r="C58" s="19"/>
      <c r="D58" s="19"/>
      <c r="E58" s="24"/>
      <c r="F58" s="1"/>
      <c r="G58" s="24"/>
      <c r="H58" s="24"/>
    </row>
    <row r="59" spans="1:11" ht="31.5" customHeight="1">
      <c r="A59" s="14" t="s">
        <v>26</v>
      </c>
      <c r="B59" s="54"/>
      <c r="C59" s="55"/>
      <c r="D59" s="56"/>
      <c r="E59" s="26"/>
      <c r="F59" s="1"/>
      <c r="G59" s="15"/>
      <c r="H59" s="15"/>
    </row>
    <row r="60" spans="1:11" ht="31.5" customHeight="1">
      <c r="A60" s="79" t="s">
        <v>49</v>
      </c>
      <c r="B60" s="79"/>
      <c r="C60" s="79"/>
      <c r="D60" s="79"/>
      <c r="E60" s="79"/>
      <c r="F60" s="79"/>
      <c r="G60" s="79"/>
      <c r="H60" s="79"/>
    </row>
    <row r="61" spans="1:11" ht="31.5" customHeight="1">
      <c r="A61" s="58" t="s">
        <v>27</v>
      </c>
      <c r="B61" s="54"/>
      <c r="C61" s="25"/>
      <c r="D61" s="57"/>
      <c r="E61" s="26"/>
      <c r="F61" s="1"/>
      <c r="G61" s="15"/>
      <c r="H61" s="15"/>
    </row>
    <row r="62" spans="1:11" ht="22.5" customHeight="1">
      <c r="A62" s="28"/>
      <c r="B62" s="54"/>
      <c r="C62" s="25"/>
      <c r="D62" s="57"/>
      <c r="E62" s="26"/>
      <c r="F62" s="1"/>
      <c r="G62" s="15"/>
      <c r="H62" s="15"/>
    </row>
    <row r="63" spans="1:11" ht="1.5" customHeight="1">
      <c r="A63" s="26"/>
      <c r="B63" s="54"/>
      <c r="C63" s="23"/>
      <c r="D63" s="56"/>
      <c r="E63" s="26"/>
      <c r="F63" s="1"/>
      <c r="G63" s="15"/>
      <c r="H63" s="15"/>
    </row>
    <row r="64" spans="1:11" ht="30.5" thickBot="1">
      <c r="A64" s="2" t="s">
        <v>28</v>
      </c>
      <c r="B64" s="3"/>
      <c r="C64" s="4"/>
      <c r="D64" s="5"/>
      <c r="E64" s="5"/>
      <c r="F64" s="6"/>
      <c r="G64" s="4"/>
      <c r="H64" s="4"/>
    </row>
    <row r="65" spans="1:8" s="11" customFormat="1" ht="25.5" customHeight="1" thickBot="1">
      <c r="A65" s="8"/>
      <c r="B65" s="9"/>
      <c r="C65" s="10" t="s">
        <v>0</v>
      </c>
      <c r="D65" s="59"/>
      <c r="E65" s="59"/>
      <c r="F65" s="59"/>
      <c r="G65" s="59"/>
      <c r="H65" s="59"/>
    </row>
    <row r="66" spans="1:8" ht="27.75" customHeight="1" thickBot="1">
      <c r="A66" s="12"/>
      <c r="B66" s="60"/>
      <c r="C66" s="18" t="s">
        <v>52</v>
      </c>
      <c r="D66" s="61">
        <v>2016</v>
      </c>
      <c r="E66" s="61">
        <v>2017</v>
      </c>
      <c r="F66" s="61">
        <v>2018</v>
      </c>
      <c r="G66" s="61">
        <v>2019</v>
      </c>
      <c r="H66" s="61">
        <v>2020</v>
      </c>
    </row>
    <row r="67" spans="1:8" s="32" customFormat="1" ht="32.25" customHeight="1">
      <c r="A67" s="36" t="s">
        <v>29</v>
      </c>
      <c r="B67" s="62"/>
      <c r="C67" s="62"/>
    </row>
    <row r="68" spans="1:8" s="32" customFormat="1" ht="32.25" customHeight="1">
      <c r="A68" s="63" t="s">
        <v>30</v>
      </c>
      <c r="B68" s="62"/>
      <c r="C68" s="64">
        <f>+C69+C70+C71</f>
        <v>27425.796268981285</v>
      </c>
      <c r="D68" s="64">
        <f t="shared" ref="D68:H68" si="0">+D69+D70+D71</f>
        <v>28032.036170991698</v>
      </c>
      <c r="E68" s="64">
        <f t="shared" si="0"/>
        <v>29166</v>
      </c>
      <c r="F68" s="64">
        <f t="shared" si="0"/>
        <v>28969</v>
      </c>
      <c r="G68" s="64">
        <f t="shared" si="0"/>
        <v>29052.400000000001</v>
      </c>
      <c r="H68" s="64">
        <f t="shared" si="0"/>
        <v>30925</v>
      </c>
    </row>
    <row r="69" spans="1:8" s="32" customFormat="1" ht="32.25" customHeight="1">
      <c r="A69" s="65" t="s">
        <v>31</v>
      </c>
      <c r="B69" s="62"/>
      <c r="C69" s="48">
        <f>+AVERAGE('[9]Eff. cheptel'!AF15:AK15)</f>
        <v>3113.3683910646268</v>
      </c>
      <c r="D69" s="48">
        <f>+'[9]Eff. cheptel'!AK15</f>
        <v>3291.0503463877608</v>
      </c>
      <c r="E69" s="48">
        <f>+'[9]Eff. cheptel'!AL15</f>
        <v>3338</v>
      </c>
      <c r="F69" s="48">
        <f>+'[9]Eff. cheptel'!AM15</f>
        <v>3364</v>
      </c>
      <c r="G69" s="48">
        <f>+'[9]Eff. cheptel'!AN15</f>
        <v>3441.2</v>
      </c>
      <c r="H69" s="48">
        <f>+'[9]Eff. cheptel'!AO15</f>
        <v>3339</v>
      </c>
    </row>
    <row r="70" spans="1:8" s="32" customFormat="1" ht="32.25" customHeight="1">
      <c r="A70" s="65" t="s">
        <v>32</v>
      </c>
      <c r="B70" s="62"/>
      <c r="C70" s="48">
        <f>+AVERAGE('[9]Eff. cheptel'!AF16:AK16)</f>
        <v>18567.648853151713</v>
      </c>
      <c r="D70" s="48">
        <f>+'[9]Eff. cheptel'!AK16</f>
        <v>18509.599999999999</v>
      </c>
      <c r="E70" s="48">
        <f>+'[9]Eff. cheptel'!AL16</f>
        <v>19863</v>
      </c>
      <c r="F70" s="48">
        <f>+'[9]Eff. cheptel'!AM16</f>
        <v>19864</v>
      </c>
      <c r="G70" s="48">
        <f>+'[9]Eff. cheptel'!AN16</f>
        <v>19880.2</v>
      </c>
      <c r="H70" s="48">
        <f>+'[9]Eff. cheptel'!AO16</f>
        <v>21592</v>
      </c>
    </row>
    <row r="71" spans="1:8" s="32" customFormat="1" ht="32.25" customHeight="1">
      <c r="A71" s="65" t="s">
        <v>33</v>
      </c>
      <c r="B71" s="62"/>
      <c r="C71" s="48">
        <f>+AVERAGE('[9]Eff. cheptel'!AF17:AK17)</f>
        <v>5744.7790247649473</v>
      </c>
      <c r="D71" s="48">
        <f>+'[9]Eff. cheptel'!AK17</f>
        <v>6231.3858246039399</v>
      </c>
      <c r="E71" s="48">
        <f>+'[9]Eff. cheptel'!AL17</f>
        <v>5965</v>
      </c>
      <c r="F71" s="48">
        <f>+'[9]Eff. cheptel'!AM17</f>
        <v>5741</v>
      </c>
      <c r="G71" s="48">
        <f>+'[9]Eff. cheptel'!AN17</f>
        <v>5731</v>
      </c>
      <c r="H71" s="48">
        <f>+'[9]Eff. cheptel'!AO17</f>
        <v>5994</v>
      </c>
    </row>
    <row r="72" spans="1:8" s="32" customFormat="1" ht="32.25" customHeight="1">
      <c r="A72" s="37" t="s">
        <v>50</v>
      </c>
      <c r="B72" s="62"/>
      <c r="C72" s="64">
        <f>+AVERAGE('[9]Poids de la viande'!AF9:AK9)</f>
        <v>227.18693266666665</v>
      </c>
      <c r="D72" s="64">
        <f>+'[9]Poids de la viande'!AL9</f>
        <v>300.02999999999997</v>
      </c>
      <c r="E72" s="64">
        <f>+'[9]Poids de la viande'!AM9</f>
        <v>286.8</v>
      </c>
      <c r="F72" s="64">
        <f>+'[9]Poids de la viande'!AN9</f>
        <v>271.80199999999996</v>
      </c>
      <c r="G72" s="64">
        <f>+'[9]Poids de la viande'!AO9</f>
        <v>242.03400000000002</v>
      </c>
      <c r="H72" s="64"/>
    </row>
    <row r="73" spans="1:8" s="32" customFormat="1" ht="32.25" customHeight="1">
      <c r="A73" s="65" t="s">
        <v>31</v>
      </c>
      <c r="B73" s="62"/>
      <c r="C73" s="48">
        <f>+AVERAGE('[9]Poids de la viande'!AF10:AK10)</f>
        <v>173.85370333333336</v>
      </c>
      <c r="D73" s="48">
        <f>+'[9]Poids de la viande'!AL10</f>
        <v>244.68899999999999</v>
      </c>
      <c r="E73" s="48">
        <f>+'[9]Poids de la viande'!AM10</f>
        <v>225.483</v>
      </c>
      <c r="F73" s="48">
        <f>+'[9]Poids de la viande'!AN10</f>
        <v>214.35300000000001</v>
      </c>
      <c r="G73" s="48">
        <f>+'[9]Poids de la viande'!AO10</f>
        <v>183.541</v>
      </c>
      <c r="H73" s="48"/>
    </row>
    <row r="74" spans="1:8" s="32" customFormat="1" ht="32.25" customHeight="1">
      <c r="A74" s="65" t="s">
        <v>32</v>
      </c>
      <c r="B74" s="62"/>
      <c r="C74" s="48">
        <f>+AVERAGE('[9]Poids de la viande'!AF11:AK11)</f>
        <v>34.144130166666663</v>
      </c>
      <c r="D74" s="48">
        <f>+'[9]Poids de la viande'!AL11</f>
        <v>35.902999999999999</v>
      </c>
      <c r="E74" s="48">
        <f>+'[9]Poids de la viande'!AM11</f>
        <v>41.253</v>
      </c>
      <c r="F74" s="48">
        <f>+'[9]Poids de la viande'!AN11</f>
        <v>40.131999999999998</v>
      </c>
      <c r="G74" s="48">
        <f>+'[9]Poids de la viande'!AO11</f>
        <v>40.698</v>
      </c>
      <c r="H74" s="48"/>
    </row>
    <row r="75" spans="1:8" s="32" customFormat="1" ht="32.25" customHeight="1">
      <c r="A75" s="65" t="s">
        <v>33</v>
      </c>
      <c r="B75" s="62"/>
      <c r="C75" s="48">
        <f>+AVERAGE('[9]Poids de la viande'!AF12:AK12)</f>
        <v>14.000432500000001</v>
      </c>
      <c r="D75" s="48">
        <f>+'[9]Poids de la viande'!AL12</f>
        <v>15.367000000000001</v>
      </c>
      <c r="E75" s="48">
        <f>+'[9]Poids de la viande'!AM12</f>
        <v>16.298999999999999</v>
      </c>
      <c r="F75" s="48">
        <f>+'[9]Poids de la viande'!AN12</f>
        <v>13.327999999999999</v>
      </c>
      <c r="G75" s="48">
        <f>+'[9]Poids de la viande'!AO12</f>
        <v>13.77</v>
      </c>
      <c r="H75" s="48"/>
    </row>
    <row r="76" spans="1:8" s="32" customFormat="1" ht="32.25" customHeight="1">
      <c r="A76" s="36" t="s">
        <v>34</v>
      </c>
      <c r="B76" s="20"/>
      <c r="C76" s="76"/>
      <c r="D76" s="77"/>
      <c r="E76" s="77"/>
      <c r="F76" s="77"/>
      <c r="G76" s="77"/>
      <c r="H76" s="77"/>
    </row>
    <row r="77" spans="1:8" s="32" customFormat="1" ht="32.25" customHeight="1">
      <c r="A77" s="37" t="s">
        <v>35</v>
      </c>
      <c r="B77" s="20"/>
      <c r="C77" s="22"/>
      <c r="D77" s="33"/>
      <c r="E77" s="33"/>
      <c r="F77" s="33"/>
      <c r="G77" s="33"/>
      <c r="H77" s="33"/>
    </row>
    <row r="78" spans="1:8" s="32" customFormat="1" ht="32.25" customHeight="1">
      <c r="A78" s="66" t="s">
        <v>36</v>
      </c>
      <c r="B78" s="20"/>
      <c r="C78" s="64">
        <f>+AVERAGE([10]Flotte_peche!$AF$7:$AK$7)</f>
        <v>2985.1666666666665</v>
      </c>
      <c r="D78" s="64">
        <f>+[10]Flotte_peche!AL7</f>
        <v>2963</v>
      </c>
      <c r="E78" s="64">
        <f>+[10]Flotte_peche!AM7</f>
        <v>2976</v>
      </c>
      <c r="F78" s="64">
        <f>+[10]Flotte_peche!AN7</f>
        <v>2993</v>
      </c>
      <c r="G78" s="64">
        <f>+[10]Flotte_peche!AO7</f>
        <v>2981</v>
      </c>
      <c r="H78" s="64"/>
    </row>
    <row r="79" spans="1:8" s="32" customFormat="1" ht="32.25" customHeight="1">
      <c r="A79" s="65" t="s">
        <v>37</v>
      </c>
      <c r="B79" s="20"/>
      <c r="C79" s="78">
        <f>+AVERAGE([10]Flotte_peche!$AF$8:$AK$8)/AVERAGE([10]Flotte_peche!$AF$7:$AK$7)*100</f>
        <v>84.730054156663513</v>
      </c>
      <c r="D79" s="78">
        <f>+[10]Flotte_peche!AL8/[10]Flotte_peche!AL7*100</f>
        <v>84.677691528855888</v>
      </c>
      <c r="E79" s="78">
        <f>+[10]Flotte_peche!AM8/[10]Flotte_peche!AM7*100</f>
        <v>84.744623655913969</v>
      </c>
      <c r="F79" s="78">
        <f>+[10]Flotte_peche!AN8/[10]Flotte_peche!AN7*100</f>
        <v>84.731039091212836</v>
      </c>
      <c r="G79" s="78">
        <f>+[10]Flotte_peche!AO8/[10]Flotte_peche!AO7*100</f>
        <v>84.669573968466963</v>
      </c>
      <c r="H79" s="19"/>
    </row>
    <row r="80" spans="1:8" s="32" customFormat="1" ht="32.25" customHeight="1">
      <c r="A80" s="66" t="s">
        <v>38</v>
      </c>
      <c r="B80" s="20"/>
      <c r="C80" s="64">
        <f>+AVERAGE([10]Flotte_peche!$AF$10:$AK$10)/1000</f>
        <v>272.99490833333334</v>
      </c>
      <c r="D80" s="64">
        <f>+[10]Flotte_peche!AL10/1000</f>
        <v>287.62599999999998</v>
      </c>
      <c r="E80" s="64">
        <f>+[10]Flotte_peche!AM10/1000</f>
        <v>291.53399999999999</v>
      </c>
      <c r="F80" s="64">
        <f>+[10]Flotte_peche!AN10/1000</f>
        <v>295.24599999999998</v>
      </c>
      <c r="G80" s="64">
        <f>+[10]Flotte_peche!AO10/1000</f>
        <v>296.14699999999999</v>
      </c>
      <c r="H80" s="64"/>
    </row>
    <row r="81" spans="1:8" s="32" customFormat="1" ht="32.25" customHeight="1">
      <c r="A81" s="65" t="s">
        <v>37</v>
      </c>
      <c r="B81" s="37"/>
      <c r="C81" s="19">
        <f>+AVERAGE([10]Flotte_peche!$AF$11:$AK$11)/AVERAGE([10]Flotte_peche!$AF$10:$AK$10)*100</f>
        <v>45.673013010102238</v>
      </c>
      <c r="D81" s="19">
        <f>+[10]Flotte_peche!AL11/[10]Flotte_peche!AL10*100</f>
        <v>46.256597108745382</v>
      </c>
      <c r="E81" s="19">
        <f>+[10]Flotte_peche!AM11/[10]Flotte_peche!AM10*100</f>
        <v>46.977024978218665</v>
      </c>
      <c r="F81" s="19">
        <f>+[10]Flotte_peche!AN11/[10]Flotte_peche!AN10*100</f>
        <v>47.402505029704045</v>
      </c>
      <c r="G81" s="19">
        <f>+[10]Flotte_peche!AO11/[10]Flotte_peche!AO10*100</f>
        <v>47.980226036394086</v>
      </c>
      <c r="H81" s="19"/>
    </row>
    <row r="82" spans="1:8" s="32" customFormat="1" ht="32.25" customHeight="1">
      <c r="A82" s="37" t="s">
        <v>39</v>
      </c>
      <c r="B82" s="66"/>
      <c r="C82" s="67"/>
      <c r="D82" s="67"/>
      <c r="E82" s="67"/>
      <c r="F82" s="67"/>
      <c r="G82" s="67"/>
      <c r="H82" s="67"/>
    </row>
    <row r="83" spans="1:8" s="32" customFormat="1" ht="32.25" customHeight="1">
      <c r="A83" s="66" t="s">
        <v>40</v>
      </c>
      <c r="B83" s="20"/>
      <c r="C83" s="64">
        <f>+AVERAGE([11]Qantité!$AF$11:$AK$11)</f>
        <v>1207.18</v>
      </c>
      <c r="D83" s="64">
        <f>+[11]Qantité!AL11</f>
        <v>1466.9349999999999</v>
      </c>
      <c r="E83" s="64">
        <f>+[11]Qantité!AM11</f>
        <v>1386.0519999999999</v>
      </c>
      <c r="F83" s="64">
        <f>+[11]Qantité!AN11</f>
        <v>1371.69</v>
      </c>
      <c r="G83" s="64">
        <f>+[11]Qantité!AO11</f>
        <v>1461.307</v>
      </c>
      <c r="H83" s="64">
        <f>+[11]Qantité!AP11</f>
        <v>1383</v>
      </c>
    </row>
    <row r="84" spans="1:8" s="32" customFormat="1" ht="32.25" customHeight="1">
      <c r="A84" s="20" t="s">
        <v>41</v>
      </c>
      <c r="B84" s="66"/>
      <c r="C84" s="19">
        <f>+AVERAGE([11]Qantité!$AH$12:$AK$12)/AVERAGE([11]Qantité!$AH$11:$AK$11)*100</f>
        <v>93.557581073595372</v>
      </c>
      <c r="D84" s="19">
        <f>+[11]Qantité!AL12/[11]Qantité!AL11*100</f>
        <v>92.562110795638532</v>
      </c>
      <c r="E84" s="19">
        <f>+[11]Qantité!AM12/[11]Qantité!AM11*100</f>
        <v>92.766144415938228</v>
      </c>
      <c r="F84" s="19">
        <f>+[11]Qantité!AN12/[11]Qantité!AN11*100</f>
        <v>94.537176767345386</v>
      </c>
      <c r="G84" s="19">
        <f>+[11]Qantité!AO12/[11]Qantité!AO11*100</f>
        <v>94.191022146612596</v>
      </c>
      <c r="H84" s="19">
        <f>+[11]Qantité!AP12/[11]Qantité!AP11*100</f>
        <v>92.118582791033987</v>
      </c>
    </row>
    <row r="85" spans="1:8" s="32" customFormat="1" ht="32.25" customHeight="1">
      <c r="A85" s="66" t="s">
        <v>42</v>
      </c>
      <c r="B85" s="20"/>
      <c r="C85" s="64">
        <f>+AVERAGE([11]Valeur!$AF$11:$AK$11)</f>
        <v>8614.3301666666666</v>
      </c>
      <c r="D85" s="64">
        <f>+[11]Valeur!AL11</f>
        <v>11743.467000000001</v>
      </c>
      <c r="E85" s="64">
        <f>+[11]Valeur!AM11</f>
        <v>12101.761</v>
      </c>
      <c r="F85" s="64">
        <f>+[11]Valeur!AN11</f>
        <v>11580.701999999999</v>
      </c>
      <c r="G85" s="64">
        <f>+[11]Valeur!AO11</f>
        <v>11684.95</v>
      </c>
      <c r="H85" s="64"/>
    </row>
    <row r="86" spans="1:8" s="32" customFormat="1" ht="32.25" customHeight="1">
      <c r="A86" s="20" t="s">
        <v>43</v>
      </c>
      <c r="B86" s="20"/>
      <c r="C86" s="48">
        <f>+AVERAGE([11]Valeur!$AH$13:$AK$13)/AVERAGE([11]Valeur!$AH$11:$AK$11)*100</f>
        <v>35.574766227439916</v>
      </c>
      <c r="D86" s="48">
        <f>+[11]Valeur!AL13/[11]Valeur!AL11*100</f>
        <v>40.092912936188263</v>
      </c>
      <c r="E86" s="48">
        <f>+[11]Valeur!AM13/[11]Valeur!AM11*100</f>
        <v>37.947832550981623</v>
      </c>
      <c r="F86" s="48">
        <f>+[11]Valeur!AN13/[11]Valeur!AN11*100</f>
        <v>34.1061880359239</v>
      </c>
      <c r="G86" s="48">
        <f>+[11]Valeur!AO13/[11]Valeur!AO11*100</f>
        <v>34.430716434387818</v>
      </c>
      <c r="H86" s="48"/>
    </row>
    <row r="87" spans="1:8" s="32" customFormat="1" ht="32.25" customHeight="1">
      <c r="A87" s="66" t="s">
        <v>44</v>
      </c>
      <c r="B87" s="20"/>
      <c r="C87" s="50">
        <f>+AVERAGE([11]Valeur!$AH$11:$AK$11)/AVERAGE([11]Qantité!$AH$11:$AK$11)</f>
        <v>7.1998000595121106</v>
      </c>
      <c r="D87" s="50">
        <f>+[11]Valeur!AL11/[11]Qantité!AL11</f>
        <v>8.0054446856881878</v>
      </c>
      <c r="E87" s="50">
        <f>+[11]Valeur!AM11/[11]Qantité!AM11</f>
        <v>8.7311017191274214</v>
      </c>
      <c r="F87" s="50">
        <f>+[11]Valeur!AN11/[11]Qantité!AN11</f>
        <v>8.4426524943682608</v>
      </c>
      <c r="G87" s="50">
        <f>+[11]Valeur!AO11/[11]Qantité!AO11</f>
        <v>7.9962321401320873</v>
      </c>
      <c r="H87" s="64"/>
    </row>
    <row r="88" spans="1:8" s="32" customFormat="1" ht="32.25" customHeight="1">
      <c r="A88" s="65" t="s">
        <v>45</v>
      </c>
      <c r="B88" s="20"/>
      <c r="C88" s="19">
        <f>+AVERAGE([11]Valeur!$AH$12:$AK$12)/AVERAGE([11]Qantité!$AH$12:$AK$12)</f>
        <v>4.789608419790393</v>
      </c>
      <c r="D88" s="19">
        <f>+[11]Valeur!AL12/[11]Qantité!AL12</f>
        <v>4.9735982371820837</v>
      </c>
      <c r="E88" s="19">
        <f>+[11]Valeur!AM12/[11]Qantité!AM12</f>
        <v>5.595670200429776</v>
      </c>
      <c r="F88" s="19">
        <f>+[11]Valeur!AN12/[11]Qantité!AN12</f>
        <v>5.6221242684635593</v>
      </c>
      <c r="G88" s="19">
        <f>+[11]Valeur!AO12/[11]Qantité!AO12</f>
        <v>5.279974862323999</v>
      </c>
      <c r="H88" s="19"/>
    </row>
    <row r="89" spans="1:8" s="32" customFormat="1" ht="32.25" customHeight="1">
      <c r="A89" s="65" t="s">
        <v>46</v>
      </c>
      <c r="B89" s="37"/>
      <c r="C89" s="48">
        <f>+AVERAGE([11]Valeur!$AH$13:$AK$13)/AVERAGE([11]Qantité!$AH$13:$AK$13)</f>
        <v>46.201592023067512</v>
      </c>
      <c r="D89" s="48">
        <f>+[11]Valeur!AL13/[11]Qantité!AL13</f>
        <v>57.581885112575975</v>
      </c>
      <c r="E89" s="48">
        <f>+[11]Valeur!AM13/[11]Qantité!AM13</f>
        <v>62.700271698319291</v>
      </c>
      <c r="F89" s="48">
        <f>+[11]Valeur!AN13/[11]Qantité!AN13</f>
        <v>68.938038887143506</v>
      </c>
      <c r="G89" s="48">
        <f>+[11]Valeur!AO13/[11]Qantité!AO13</f>
        <v>62.69712789664792</v>
      </c>
      <c r="H89" s="48"/>
    </row>
    <row r="90" spans="1:8" ht="1.5" customHeight="1">
      <c r="A90" s="68"/>
      <c r="B90" s="69"/>
      <c r="C90" s="69"/>
      <c r="D90" s="15"/>
      <c r="E90" s="15"/>
      <c r="F90" s="15"/>
      <c r="G90" s="15"/>
      <c r="H90" s="15"/>
    </row>
    <row r="91" spans="1:8" s="32" customFormat="1" ht="32.25" customHeight="1">
      <c r="D91" s="74"/>
      <c r="E91" s="74"/>
      <c r="F91" s="74"/>
      <c r="G91" s="74"/>
      <c r="H91" s="24"/>
    </row>
    <row r="92" spans="1:8" s="32" customFormat="1" ht="32.25" customHeight="1">
      <c r="D92" s="25"/>
      <c r="E92" s="25"/>
      <c r="F92" s="25"/>
      <c r="G92" s="25"/>
      <c r="H92" s="24"/>
    </row>
    <row r="93" spans="1:8" s="32" customFormat="1" ht="32.25" customHeight="1">
      <c r="D93" s="25"/>
      <c r="E93" s="25"/>
      <c r="F93" s="25"/>
      <c r="G93" s="25"/>
      <c r="H93" s="24"/>
    </row>
    <row r="94" spans="1:8" s="32" customFormat="1" ht="32.25" customHeight="1">
      <c r="D94" s="25"/>
      <c r="E94" s="25"/>
      <c r="F94" s="25"/>
      <c r="G94" s="25"/>
      <c r="H94" s="24"/>
    </row>
    <row r="95" spans="1:8" s="32" customFormat="1" ht="32.25" customHeight="1">
      <c r="D95" s="25"/>
      <c r="E95" s="25"/>
      <c r="F95" s="25"/>
      <c r="G95" s="25"/>
      <c r="H95" s="24"/>
    </row>
    <row r="96" spans="1:8" s="32" customFormat="1" ht="32.25" customHeight="1">
      <c r="A96" s="72"/>
      <c r="B96" s="41"/>
      <c r="C96" s="19"/>
      <c r="D96" s="24"/>
      <c r="E96" s="24"/>
      <c r="F96" s="1"/>
      <c r="G96" s="24"/>
      <c r="H96" s="24"/>
    </row>
    <row r="97" spans="1:8" s="32" customFormat="1" ht="32.25" customHeight="1">
      <c r="A97" s="72"/>
      <c r="B97" s="41"/>
      <c r="C97" s="19"/>
      <c r="D97" s="24"/>
      <c r="E97" s="24"/>
      <c r="F97" s="1"/>
      <c r="G97" s="24"/>
      <c r="H97" s="24"/>
    </row>
    <row r="98" spans="1:8" s="32" customFormat="1" ht="32.25" customHeight="1">
      <c r="A98" s="72"/>
      <c r="B98" s="41"/>
      <c r="C98" s="19"/>
      <c r="D98" s="24"/>
      <c r="E98" s="24"/>
      <c r="F98" s="1"/>
      <c r="G98" s="24"/>
      <c r="H98" s="24"/>
    </row>
    <row r="99" spans="1:8" s="32" customFormat="1" ht="32.25" customHeight="1">
      <c r="A99" s="72"/>
      <c r="B99" s="41"/>
      <c r="C99" s="19"/>
      <c r="D99" s="24"/>
      <c r="E99" s="24"/>
      <c r="F99" s="1"/>
      <c r="G99" s="24"/>
      <c r="H99" s="24"/>
    </row>
    <row r="100" spans="1:8" s="32" customFormat="1" ht="32.25" customHeight="1">
      <c r="A100" s="72"/>
      <c r="B100" s="41"/>
      <c r="C100" s="19"/>
      <c r="D100" s="24"/>
      <c r="E100" s="24"/>
      <c r="F100" s="1"/>
      <c r="G100" s="24"/>
      <c r="H100" s="24"/>
    </row>
    <row r="101" spans="1:8" s="32" customFormat="1" ht="32.25" customHeight="1">
      <c r="A101" s="72"/>
      <c r="B101" s="41"/>
      <c r="C101" s="19"/>
      <c r="D101" s="24"/>
      <c r="E101" s="24"/>
      <c r="F101" s="1"/>
      <c r="G101" s="24"/>
      <c r="H101" s="24"/>
    </row>
    <row r="102" spans="1:8" s="32" customFormat="1" ht="32.25" customHeight="1">
      <c r="A102" s="72"/>
      <c r="B102" s="41"/>
      <c r="C102" s="19"/>
      <c r="D102" s="24"/>
      <c r="E102" s="24"/>
      <c r="F102" s="1"/>
      <c r="G102" s="24"/>
      <c r="H102" s="24"/>
    </row>
    <row r="103" spans="1:8" s="32" customFormat="1" ht="32.25" customHeight="1">
      <c r="A103" s="72"/>
      <c r="B103" s="41"/>
      <c r="C103" s="19"/>
      <c r="D103" s="24"/>
      <c r="E103" s="24"/>
      <c r="F103" s="1"/>
      <c r="G103" s="24"/>
      <c r="H103" s="24"/>
    </row>
    <row r="104" spans="1:8" s="32" customFormat="1" ht="32.25" customHeight="1">
      <c r="A104" s="72"/>
      <c r="B104" s="41"/>
      <c r="C104" s="19"/>
      <c r="D104" s="24"/>
      <c r="E104" s="24"/>
      <c r="F104" s="1"/>
      <c r="G104" s="24"/>
      <c r="H104" s="24"/>
    </row>
    <row r="105" spans="1:8" s="32" customFormat="1" ht="32.25" customHeight="1">
      <c r="A105" s="72"/>
      <c r="B105" s="41"/>
      <c r="C105" s="19"/>
      <c r="D105" s="24"/>
      <c r="E105" s="24"/>
      <c r="F105" s="1"/>
      <c r="G105" s="24"/>
      <c r="H105" s="24"/>
    </row>
    <row r="106" spans="1:8" s="32" customFormat="1" ht="32.25" customHeight="1">
      <c r="A106" s="72"/>
      <c r="B106" s="41"/>
      <c r="C106" s="19"/>
      <c r="D106" s="24"/>
      <c r="E106" s="24"/>
      <c r="F106" s="1"/>
      <c r="G106" s="24"/>
      <c r="H106" s="24"/>
    </row>
    <row r="107" spans="1:8" s="32" customFormat="1" ht="32.25" customHeight="1">
      <c r="A107" s="72"/>
      <c r="B107" s="41"/>
      <c r="C107" s="19"/>
      <c r="D107" s="24"/>
      <c r="E107" s="24"/>
      <c r="F107" s="1"/>
      <c r="G107" s="24"/>
      <c r="H107" s="24"/>
    </row>
    <row r="108" spans="1:8" s="32" customFormat="1" ht="32.25" customHeight="1">
      <c r="A108" s="72"/>
      <c r="B108" s="41"/>
      <c r="C108" s="19"/>
      <c r="D108" s="24"/>
      <c r="E108" s="24"/>
      <c r="F108" s="1"/>
      <c r="G108" s="24"/>
      <c r="H108" s="24"/>
    </row>
    <row r="109" spans="1:8" s="32" customFormat="1" ht="32.25" customHeight="1">
      <c r="A109" s="72"/>
      <c r="B109" s="41"/>
      <c r="C109" s="19"/>
      <c r="D109" s="24"/>
      <c r="E109" s="24"/>
      <c r="F109" s="1"/>
      <c r="G109" s="24"/>
      <c r="H109" s="24"/>
    </row>
    <row r="110" spans="1:8" s="32" customFormat="1" ht="32.25" customHeight="1">
      <c r="A110" s="72"/>
      <c r="B110" s="41"/>
      <c r="C110" s="19"/>
      <c r="D110" s="24"/>
      <c r="E110" s="24"/>
      <c r="F110" s="1"/>
      <c r="G110" s="24"/>
      <c r="H110" s="24"/>
    </row>
    <row r="111" spans="1:8" s="32" customFormat="1" ht="32.25" customHeight="1">
      <c r="A111" s="72"/>
      <c r="B111" s="41"/>
      <c r="C111" s="19"/>
      <c r="D111" s="24"/>
      <c r="E111" s="24"/>
      <c r="F111" s="1"/>
      <c r="G111" s="24"/>
      <c r="H111" s="24"/>
    </row>
    <row r="112" spans="1:8" s="32" customFormat="1" ht="32.25" customHeight="1">
      <c r="A112" s="72"/>
      <c r="B112" s="41"/>
      <c r="C112" s="19"/>
      <c r="D112" s="24"/>
      <c r="E112" s="24"/>
      <c r="F112" s="1"/>
      <c r="G112" s="24"/>
      <c r="H112" s="24"/>
    </row>
    <row r="113" spans="1:8" s="32" customFormat="1" ht="32.25" customHeight="1">
      <c r="A113" s="72"/>
      <c r="B113" s="41"/>
      <c r="C113" s="19"/>
      <c r="D113" s="24"/>
      <c r="E113" s="24"/>
      <c r="F113" s="1"/>
      <c r="G113" s="24"/>
      <c r="H113" s="24"/>
    </row>
    <row r="114" spans="1:8" s="32" customFormat="1" ht="32.25" customHeight="1">
      <c r="A114" s="72"/>
      <c r="B114" s="41"/>
      <c r="C114" s="19"/>
      <c r="D114" s="24"/>
      <c r="E114" s="24"/>
      <c r="F114" s="1"/>
      <c r="G114" s="24"/>
      <c r="H114" s="24"/>
    </row>
    <row r="115" spans="1:8" s="32" customFormat="1" ht="32.25" customHeight="1">
      <c r="A115" s="72"/>
      <c r="B115" s="41"/>
      <c r="C115" s="19"/>
      <c r="D115" s="24"/>
      <c r="E115" s="24"/>
      <c r="F115" s="1"/>
      <c r="G115" s="24"/>
      <c r="H115" s="24"/>
    </row>
    <row r="116" spans="1:8" s="32" customFormat="1" ht="32.25" customHeight="1">
      <c r="A116" s="72"/>
      <c r="B116" s="41"/>
      <c r="C116" s="19"/>
      <c r="D116" s="24"/>
      <c r="E116" s="24"/>
      <c r="F116" s="1"/>
      <c r="G116" s="24"/>
      <c r="H116" s="24"/>
    </row>
    <row r="117" spans="1:8" s="32" customFormat="1" ht="32.25" customHeight="1">
      <c r="A117" s="72"/>
      <c r="B117" s="41"/>
      <c r="C117" s="19"/>
      <c r="D117" s="24"/>
      <c r="E117" s="24"/>
      <c r="F117" s="1"/>
      <c r="G117" s="24"/>
      <c r="H117" s="24"/>
    </row>
    <row r="118" spans="1:8" s="32" customFormat="1" ht="32.25" customHeight="1">
      <c r="A118" s="72"/>
      <c r="B118" s="41"/>
      <c r="C118" s="19"/>
      <c r="D118" s="24"/>
      <c r="E118" s="24"/>
      <c r="F118" s="1"/>
      <c r="G118" s="24"/>
      <c r="H118" s="24"/>
    </row>
    <row r="119" spans="1:8" s="32" customFormat="1" ht="32.25" customHeight="1">
      <c r="A119" s="72"/>
      <c r="B119" s="41"/>
      <c r="C119" s="19"/>
      <c r="D119" s="24"/>
      <c r="E119" s="24"/>
      <c r="F119" s="1"/>
      <c r="G119" s="24"/>
      <c r="H119" s="24"/>
    </row>
    <row r="120" spans="1:8" s="32" customFormat="1" ht="32.25" customHeight="1">
      <c r="A120" s="72"/>
      <c r="B120" s="41"/>
      <c r="C120" s="19"/>
      <c r="D120" s="24"/>
      <c r="E120" s="24"/>
      <c r="F120" s="1"/>
      <c r="G120" s="24"/>
      <c r="H120" s="24"/>
    </row>
    <row r="121" spans="1:8" s="32" customFormat="1" ht="6" customHeight="1">
      <c r="A121" s="72"/>
      <c r="B121" s="41"/>
      <c r="C121" s="19"/>
      <c r="D121" s="24"/>
      <c r="E121" s="24"/>
      <c r="F121" s="1"/>
      <c r="G121" s="24"/>
      <c r="H121" s="24"/>
    </row>
    <row r="122" spans="1:8" s="32" customFormat="1" ht="10.5" customHeight="1">
      <c r="A122" s="72"/>
      <c r="B122" s="41"/>
      <c r="C122" s="19"/>
      <c r="D122" s="24"/>
      <c r="E122" s="24"/>
      <c r="F122" s="1"/>
      <c r="G122" s="24"/>
      <c r="H122" s="24"/>
    </row>
    <row r="123" spans="1:8">
      <c r="A123" s="15"/>
      <c r="B123" s="15"/>
      <c r="C123" s="15"/>
      <c r="D123" s="15"/>
      <c r="E123" s="15"/>
      <c r="F123" s="1"/>
      <c r="G123" s="15"/>
      <c r="H123" s="15"/>
    </row>
    <row r="124" spans="1:8" ht="22.5" customHeight="1">
      <c r="A124" s="15"/>
      <c r="B124" s="70"/>
      <c r="C124" s="25"/>
      <c r="D124" s="55"/>
      <c r="E124" s="71"/>
      <c r="F124" s="1"/>
      <c r="G124" s="15"/>
      <c r="H124" s="15"/>
    </row>
    <row r="125" spans="1:8" ht="22.5" customHeight="1">
      <c r="A125" s="15"/>
      <c r="B125" s="71"/>
      <c r="C125" s="25"/>
      <c r="D125" s="71"/>
      <c r="E125" s="26"/>
      <c r="F125" s="1"/>
      <c r="G125" s="15"/>
      <c r="H125" s="15"/>
    </row>
    <row r="126" spans="1:8" ht="22.5" customHeight="1">
      <c r="A126" s="73"/>
      <c r="B126" s="70"/>
      <c r="C126" s="25"/>
      <c r="D126" s="55"/>
      <c r="E126" s="71"/>
      <c r="F126" s="1"/>
      <c r="G126" s="15"/>
      <c r="H126" s="15"/>
    </row>
  </sheetData>
  <mergeCells count="1">
    <mergeCell ref="A60:H60"/>
  </mergeCells>
  <pageMargins left="0.31496062992125984" right="0.19685039370078741" top="0.43307086614173229" bottom="0.39370078740157483" header="0.27559055118110237" footer="0.15748031496062992"/>
  <pageSetup paperSize="9" scale="41" firstPageNumber="2" orientation="portrait" useFirstPageNumber="1" r:id="rId1"/>
  <headerFooter alignWithMargins="0">
    <oddFooter>&amp;C&amp;"Times New Roman,Normal"&amp;26&amp;P</oddFooter>
  </headerFooter>
  <rowBreaks count="1" manualBreakCount="1"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Agriculture &amp; pêche</vt:lpstr>
      <vt:lpstr>'Agriculture &amp; pêche'!Zone_d_impression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2022-02-17T10:57:20Z</dcterms:modified>
</cp:coreProperties>
</file>