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StagePFEADD\Taches\tache7\feuilles_separées_المالية لسنة 2024البيانات\"/>
    </mc:Choice>
  </mc:AlternateContent>
  <xr:revisionPtr revIDLastSave="0" documentId="8_{445F6A2F-737B-4172-A8FD-845D64176CDE}" xr6:coauthVersionLast="47" xr6:coauthVersionMax="47" xr10:uidLastSave="{00000000-0000-0000-0000-000000000000}"/>
  <bookViews>
    <workbookView xWindow="-120" yWindow="-120" windowWidth="20730" windowHeight="11040" xr2:uid="{3086C330-D9EB-44B9-B9FD-0B59D85873D7}"/>
  </bookViews>
  <sheets>
    <sheet name="بيان ت مداخيل التسيير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1" l="1"/>
  <c r="G88" i="1"/>
  <c r="I87" i="1"/>
  <c r="I88" i="1" s="1"/>
  <c r="I89" i="1" s="1"/>
  <c r="H87" i="1"/>
  <c r="G87" i="1"/>
  <c r="K86" i="1"/>
  <c r="I84" i="1"/>
  <c r="I85" i="1" s="1"/>
  <c r="H84" i="1"/>
  <c r="H85" i="1" s="1"/>
  <c r="G84" i="1"/>
  <c r="G85" i="1" s="1"/>
  <c r="K83" i="1"/>
  <c r="K82" i="1"/>
  <c r="I81" i="1"/>
  <c r="H81" i="1"/>
  <c r="G81" i="1"/>
  <c r="K80" i="1"/>
  <c r="I78" i="1"/>
  <c r="I79" i="1" s="1"/>
  <c r="H78" i="1"/>
  <c r="H79" i="1" s="1"/>
  <c r="G78" i="1"/>
  <c r="G79" i="1" s="1"/>
  <c r="K77" i="1"/>
  <c r="K76" i="1"/>
  <c r="K75" i="1"/>
  <c r="K74" i="1"/>
  <c r="I73" i="1"/>
  <c r="H73" i="1"/>
  <c r="G73" i="1"/>
  <c r="K72" i="1"/>
  <c r="K71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I54" i="1"/>
  <c r="H54" i="1"/>
  <c r="I53" i="1"/>
  <c r="H53" i="1"/>
  <c r="G53" i="1"/>
  <c r="K52" i="1"/>
  <c r="K51" i="1"/>
  <c r="K50" i="1"/>
  <c r="I49" i="1"/>
  <c r="H49" i="1"/>
  <c r="G49" i="1"/>
  <c r="G54" i="1" s="1"/>
  <c r="K48" i="1"/>
  <c r="K47" i="1"/>
  <c r="K46" i="1"/>
  <c r="K45" i="1"/>
  <c r="K44" i="1"/>
  <c r="K43" i="1"/>
  <c r="K42" i="1"/>
  <c r="K41" i="1"/>
  <c r="K40" i="1"/>
  <c r="G39" i="1"/>
  <c r="I38" i="1"/>
  <c r="I39" i="1" s="1"/>
  <c r="H38" i="1"/>
  <c r="H39" i="1" s="1"/>
  <c r="G38" i="1"/>
  <c r="K37" i="1"/>
  <c r="K36" i="1"/>
  <c r="K34" i="1"/>
  <c r="K33" i="1"/>
  <c r="I32" i="1"/>
  <c r="H32" i="1"/>
  <c r="G32" i="1"/>
  <c r="K31" i="1"/>
  <c r="K30" i="1"/>
  <c r="I29" i="1"/>
  <c r="H29" i="1"/>
  <c r="G29" i="1"/>
  <c r="K28" i="1"/>
  <c r="I26" i="1"/>
  <c r="H26" i="1"/>
  <c r="H27" i="1" s="1"/>
  <c r="G26" i="1"/>
  <c r="G27" i="1" s="1"/>
  <c r="K25" i="1"/>
  <c r="I24" i="1"/>
  <c r="I27" i="1" s="1"/>
  <c r="H24" i="1"/>
  <c r="G24" i="1"/>
  <c r="K23" i="1"/>
  <c r="K22" i="1"/>
  <c r="K21" i="1"/>
  <c r="I20" i="1"/>
  <c r="H20" i="1"/>
  <c r="G20" i="1"/>
  <c r="K19" i="1"/>
  <c r="K18" i="1"/>
  <c r="K17" i="1"/>
  <c r="I16" i="1"/>
  <c r="H16" i="1"/>
  <c r="G16" i="1"/>
  <c r="K15" i="1"/>
  <c r="K14" i="1"/>
  <c r="I13" i="1"/>
  <c r="H13" i="1"/>
  <c r="G13" i="1"/>
  <c r="K12" i="1"/>
  <c r="K11" i="1"/>
  <c r="K89" i="1" s="1"/>
  <c r="H89" i="1" l="1"/>
  <c r="G89" i="1"/>
</calcChain>
</file>

<file path=xl/sharedStrings.xml><?xml version="1.0" encoding="utf-8"?>
<sst xmlns="http://schemas.openxmlformats.org/spreadsheetml/2006/main" count="153" uniqueCount="132">
  <si>
    <r>
      <t xml:space="preserve">بيان تنفيذ </t>
    </r>
    <r>
      <rPr>
        <b/>
        <u/>
        <sz val="20"/>
        <color indexed="8"/>
        <rFont val="Calibri"/>
        <family val="2"/>
      </rPr>
      <t>مداخيل ميزانية التسيير</t>
    </r>
    <r>
      <rPr>
        <b/>
        <sz val="20"/>
        <color indexed="8"/>
        <rFont val="Calibri"/>
        <family val="2"/>
      </rPr>
      <t xml:space="preserve"> محصور في 2024/12/31</t>
    </r>
  </si>
  <si>
    <t xml:space="preserve"> طبقا للمادة 133 من المرسوم رقم :2.17.451 الصادر في 23 نونبر 2017 بسن نظام للمحاسبة العمومية للجماعات و مؤسسات التعاون بين الجماعات </t>
  </si>
  <si>
    <t>الأرقام الترتيبية لفصول ميزانية التسيير</t>
  </si>
  <si>
    <t>بيان بنود ميزانية التسيير</t>
  </si>
  <si>
    <t>التقديرات المالية</t>
  </si>
  <si>
    <t>مبالغ الحصائل حسب السندات و وثائق الإثبات بعد خصم المبالغ الملغات و المبالغ غير القابلة للتحصيل</t>
  </si>
  <si>
    <t xml:space="preserve">مجموع المداخيل المحققة </t>
  </si>
  <si>
    <t>10/10/10.11</t>
  </si>
  <si>
    <t>رسم تصديق الإمضاء والإشهاد بالتطابق</t>
  </si>
  <si>
    <t>10/10/30.31</t>
  </si>
  <si>
    <t>رسوم الحالة المدنية</t>
  </si>
  <si>
    <t>مجموع الفصل 10</t>
  </si>
  <si>
    <t>10/20/30.31</t>
  </si>
  <si>
    <t>ترقيم العقارات</t>
  </si>
  <si>
    <t>10/20/30.33</t>
  </si>
  <si>
    <t>صوائر أبحاث المنافع والمضار</t>
  </si>
  <si>
    <t>مجموع الفصل 20</t>
  </si>
  <si>
    <t>10/30/20.21</t>
  </si>
  <si>
    <t xml:space="preserve">منتوج بيع أثاث وأدوات ومواد إستغني عنها </t>
  </si>
  <si>
    <t>10/30/20.23</t>
  </si>
  <si>
    <t>منتوج بيع التصاميم والمطبوعات وملفات المزايدة</t>
  </si>
  <si>
    <t>10/30/20.24</t>
  </si>
  <si>
    <t>منتوج بيع الحيوانات و المحجوزات التي لم تسحب داخل الأجل القانوني</t>
  </si>
  <si>
    <t>مجموع الفصل 30</t>
  </si>
  <si>
    <t>10/40/10.11</t>
  </si>
  <si>
    <t>المتحصل من الدعائر الجبائية والتراضي فيما يتعلق بالضرائب</t>
  </si>
  <si>
    <t>10/40/10.14</t>
  </si>
  <si>
    <t>النسبة المئوية المقبوضة في البيوعات العمومية</t>
  </si>
  <si>
    <t>10/40/30.32</t>
  </si>
  <si>
    <t>رسوم المحجـــــــز</t>
  </si>
  <si>
    <t>مجموع الفصل 40</t>
  </si>
  <si>
    <t>10/50/10.00</t>
  </si>
  <si>
    <t>حصة من منتوج الضريبة على القيمة المضافة</t>
  </si>
  <si>
    <t>مجموع الفصل 50</t>
  </si>
  <si>
    <t>مجموع الباب 10</t>
  </si>
  <si>
    <t>20/10/30.35</t>
  </si>
  <si>
    <t>إسترجاع صوائر التنظيف</t>
  </si>
  <si>
    <t>20/20/30.32</t>
  </si>
  <si>
    <t xml:space="preserve">مدخول الخزانة الجماعية </t>
  </si>
  <si>
    <t>20/20/30.34</t>
  </si>
  <si>
    <t>مدخول قاعة المعارض</t>
  </si>
  <si>
    <t>20/30/10.11</t>
  </si>
  <si>
    <t>الرسم المفروص على الإقامة في المؤسسات السياحية</t>
  </si>
  <si>
    <t>20/30/10.13</t>
  </si>
  <si>
    <t xml:space="preserve">الرسم المفروص على تذاكر دخول المهرجانات الرياضية </t>
  </si>
  <si>
    <t>20/30/20.21</t>
  </si>
  <si>
    <t>محصول استغلال الملاعب الرياضية</t>
  </si>
  <si>
    <t>20/30/20.24</t>
  </si>
  <si>
    <t>واجبات الدخول إلى المسارح الجماعية</t>
  </si>
  <si>
    <t>مجموع الباب 20</t>
  </si>
  <si>
    <t>30/10/10.11</t>
  </si>
  <si>
    <t>ضريبة المباني</t>
  </si>
  <si>
    <t>30/10/10.12</t>
  </si>
  <si>
    <t>ضريبة الصيانة على الأملاك الخاضعة لضريبة المباني</t>
  </si>
  <si>
    <t>30/10/10.14</t>
  </si>
  <si>
    <t>الضريبة على الأراضي الحضرية غير المبنية</t>
  </si>
  <si>
    <t>30/10/10.15</t>
  </si>
  <si>
    <t>الضريبة على عمليات البناء</t>
  </si>
  <si>
    <t>30/10/10.16</t>
  </si>
  <si>
    <t>الضريبة على عمليات تجزئة الأراضي</t>
  </si>
  <si>
    <t>30/10/10.18</t>
  </si>
  <si>
    <t>رسم السكن</t>
  </si>
  <si>
    <t>30/10/10.19</t>
  </si>
  <si>
    <t xml:space="preserve">الرسم على الخدمات الجماعية </t>
  </si>
  <si>
    <t>30/10/20.22</t>
  </si>
  <si>
    <t>الرسم المفروض على شغل الملك الجماعي لأغراض البناء</t>
  </si>
  <si>
    <t>30/10/20.25</t>
  </si>
  <si>
    <t>محصولات أخرى للعقارات</t>
  </si>
  <si>
    <t>30/20/10.11</t>
  </si>
  <si>
    <t>الرسم المترتب على إتلاف الطرق</t>
  </si>
  <si>
    <t>30/20/20.21</t>
  </si>
  <si>
    <t>حق الإمتياز في نقل الأموات</t>
  </si>
  <si>
    <t>30/20/30.32</t>
  </si>
  <si>
    <t>رسوم رفع نفايات الحدائق وبقايا المواد الصناعية ومواد البناء</t>
  </si>
  <si>
    <t>مجموع الباب 30</t>
  </si>
  <si>
    <t>40/10/10.11</t>
  </si>
  <si>
    <t>الضريبة على محلات بيع المشروبات</t>
  </si>
  <si>
    <t>40/10/10.14</t>
  </si>
  <si>
    <t xml:space="preserve">الرسم المفروض على المياه المعدنية و مياه المائدة </t>
  </si>
  <si>
    <t>40/10/10.15</t>
  </si>
  <si>
    <t>الرسم المفروض على استخراج مواد المقالع</t>
  </si>
  <si>
    <t>40/10/10.16</t>
  </si>
  <si>
    <t>ضريبة التجارة</t>
  </si>
  <si>
    <t>40/10/10.25</t>
  </si>
  <si>
    <t>الرسم المهني</t>
  </si>
  <si>
    <t>40/10/20.21</t>
  </si>
  <si>
    <t>واجبات مقبوضة في الاسواق وساحات البيع العمومية</t>
  </si>
  <si>
    <t>40/10/20.22</t>
  </si>
  <si>
    <t>واجبات أسواق البهائم</t>
  </si>
  <si>
    <t>40/10/20.23</t>
  </si>
  <si>
    <t>واجبات الوقوف والدخول إلى الأ سواق الأ سبوعية</t>
  </si>
  <si>
    <t>40/10/20.24</t>
  </si>
  <si>
    <t>واجبات مقبوضة بساحات اخرى للبيع العمومي</t>
  </si>
  <si>
    <t>40/10/20.25</t>
  </si>
  <si>
    <t>منتوج كراء واستغلال مواد في حوزة الجماعة</t>
  </si>
  <si>
    <t>40/10/20.27</t>
  </si>
  <si>
    <t xml:space="preserve">منتوج إيجار الأسواق الجماعية </t>
  </si>
  <si>
    <t>40/10/20.30</t>
  </si>
  <si>
    <t>منتوج الملك الغابوي التابع للجماعة</t>
  </si>
  <si>
    <t>40/10/20.32</t>
  </si>
  <si>
    <t>امتياز المرافق الجماعية</t>
  </si>
  <si>
    <t>40/10/20.36</t>
  </si>
  <si>
    <t xml:space="preserve">محاصيل إمتيازات أخرى </t>
  </si>
  <si>
    <t>40/10/20.37</t>
  </si>
  <si>
    <t>شغل الملك الجماعي مؤقتا لأغراض تجارية صناعية أو مهنية</t>
  </si>
  <si>
    <t>40/10/20.38</t>
  </si>
  <si>
    <t>شغل الملك الجماعي مؤقتا بمنقولات أو عقارات</t>
  </si>
  <si>
    <t>40/10/30.42</t>
  </si>
  <si>
    <t xml:space="preserve">منتوج الموازين العمومية و ضريبة الوزن و الكيل </t>
  </si>
  <si>
    <t>40/20/10.11</t>
  </si>
  <si>
    <t>الرسم المفروض على استغلال رخص سيارات الأجرة</t>
  </si>
  <si>
    <t>40/20/10.16</t>
  </si>
  <si>
    <t>الرسم على النقل العمومي للمسافرين</t>
  </si>
  <si>
    <t>40/20/20.24</t>
  </si>
  <si>
    <t>حق الإمتياز في استغلال ساحات وأماكن الوقوف</t>
  </si>
  <si>
    <t>40/20/30.33</t>
  </si>
  <si>
    <t>واجبات الوقوف المترتب عن السيارات المخصصة للنقل</t>
  </si>
  <si>
    <t>مجموع الباب 40</t>
  </si>
  <si>
    <t>50/10/10.00</t>
  </si>
  <si>
    <t>منتوج فائدة الأموال المودعة بالخزينة</t>
  </si>
  <si>
    <t>50/40/20.00</t>
  </si>
  <si>
    <t>إنذارت مرسمة</t>
  </si>
  <si>
    <t>50/40/40.00</t>
  </si>
  <si>
    <t>مداخيل مختلفة وطارئة</t>
  </si>
  <si>
    <t>مجموع الباب 50</t>
  </si>
  <si>
    <t>60/10/00.10</t>
  </si>
  <si>
    <t>مدفوع الجزء الثاني من الميزانية</t>
  </si>
  <si>
    <t>مجموع الباب 60</t>
  </si>
  <si>
    <t>المجموع العام</t>
  </si>
  <si>
    <t>أيت ملول في : …………………………….</t>
  </si>
  <si>
    <t>الآمر بالصرف</t>
  </si>
  <si>
    <t>تأشيرة الخازن الإقليمي لانزكان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</si>
</sst>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indexed="8"/>
      <name val="Calibri"/>
      <family val="2"/>
    </font>
    <font>
      <b/>
      <sz val="20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3" fillId="0" borderId="0" xfId="1" applyFont="1" applyAlignment="1">
      <alignment horizontal="right" vertical="center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6" fillId="0" borderId="0" xfId="2" applyFont="1"/>
    <xf numFmtId="0" fontId="0" fillId="0" borderId="0" xfId="0" applyAlignment="1">
      <alignment horizontal="center" vertical="center"/>
    </xf>
    <xf numFmtId="0" fontId="7" fillId="0" borderId="0" xfId="1" applyFont="1"/>
    <xf numFmtId="0" fontId="8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13" fillId="3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2" fillId="0" borderId="7" xfId="0" applyFont="1" applyBorder="1" applyAlignment="1">
      <alignment horizontal="center" vertical="center" readingOrder="1"/>
    </xf>
    <xf numFmtId="0" fontId="8" fillId="0" borderId="7" xfId="0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horizontal="center" vertical="center"/>
    </xf>
    <xf numFmtId="0" fontId="16" fillId="4" borderId="7" xfId="0" applyFont="1" applyFill="1" applyBorder="1" applyAlignment="1">
      <alignment horizontal="center" vertical="center" readingOrder="1"/>
    </xf>
    <xf numFmtId="4" fontId="0" fillId="4" borderId="7" xfId="0" applyNumberForma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 readingOrder="2"/>
    </xf>
    <xf numFmtId="4" fontId="0" fillId="5" borderId="7" xfId="0" applyNumberForma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 readingOrder="2"/>
    </xf>
    <xf numFmtId="0" fontId="16" fillId="4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 readingOrder="2"/>
    </xf>
    <xf numFmtId="0" fontId="17" fillId="5" borderId="9" xfId="0" applyFont="1" applyFill="1" applyBorder="1" applyAlignment="1">
      <alignment horizontal="center" vertical="center" readingOrder="2"/>
    </xf>
    <xf numFmtId="0" fontId="17" fillId="5" borderId="10" xfId="0" applyFont="1" applyFill="1" applyBorder="1" applyAlignment="1">
      <alignment horizontal="center" vertical="center" readingOrder="2"/>
    </xf>
    <xf numFmtId="0" fontId="17" fillId="2" borderId="7" xfId="0" applyFont="1" applyFill="1" applyBorder="1" applyAlignment="1">
      <alignment horizontal="center"/>
    </xf>
    <xf numFmtId="4" fontId="17" fillId="2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49" fontId="18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/>
    </xf>
  </cellXfs>
  <cellStyles count="3">
    <cellStyle name="Normal" xfId="0" builtinId="0"/>
    <cellStyle name="Normal 2" xfId="2" xr:uid="{E4CE1791-E8FF-4146-86BE-ABD94425C08F}"/>
    <cellStyle name="Normal 4" xfId="1" xr:uid="{F2EE77F4-EE06-442D-A143-ED03285AD6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0</xdr:row>
      <xdr:rowOff>28575</xdr:rowOff>
    </xdr:from>
    <xdr:to>
      <xdr:col>8</xdr:col>
      <xdr:colOff>1390650</xdr:colOff>
      <xdr:row>5</xdr:row>
      <xdr:rowOff>47625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70ABB9F-A635-4158-A55B-91E638C7A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699775" y="28575"/>
          <a:ext cx="1219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7311</xdr:colOff>
      <xdr:row>0</xdr:row>
      <xdr:rowOff>43962</xdr:rowOff>
    </xdr:from>
    <xdr:to>
      <xdr:col>2</xdr:col>
      <xdr:colOff>388327</xdr:colOff>
      <xdr:row>6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4D7931F-235E-4604-AF1C-2219C7334E5D}"/>
            </a:ext>
          </a:extLst>
        </xdr:cNvPr>
        <xdr:cNvSpPr txBox="1"/>
      </xdr:nvSpPr>
      <xdr:spPr>
        <a:xfrm>
          <a:off x="196007648" y="43962"/>
          <a:ext cx="1905016" cy="1108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1"/>
          <a:r>
            <a:rPr lang="ar-MA" sz="800" b="1" i="0" u="none" strike="noStrike">
              <a:solidFill>
                <a:schemeClr val="dk1"/>
              </a:solidFill>
              <a:latin typeface="+mn-lt"/>
              <a:ea typeface="+mn-ea"/>
              <a:cs typeface="+mj-cs"/>
            </a:rPr>
            <a:t>المملكة المغربية</a:t>
          </a:r>
          <a:r>
            <a:rPr lang="ar-MA" sz="800" b="1">
              <a:cs typeface="+mj-cs"/>
            </a:rPr>
            <a:t> </a:t>
          </a:r>
          <a:endParaRPr lang="fr-FR" sz="800" b="1">
            <a:cs typeface="+mj-cs"/>
          </a:endParaRPr>
        </a:p>
        <a:p>
          <a:pPr algn="ctr" rtl="1"/>
          <a:r>
            <a:rPr lang="ar-MA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وزارة الداخلية</a:t>
          </a:r>
          <a:endParaRPr lang="fr-FR" sz="8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عمالة إنزكان أيت ملول</a:t>
          </a:r>
          <a:endParaRPr lang="fr-FR" sz="8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جماعة أيت ملول</a:t>
          </a:r>
          <a:endParaRPr lang="fr-FR" sz="8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مديرية المصالح</a:t>
          </a:r>
          <a:endParaRPr lang="fr-FR" sz="8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القسم المالي و الاقتصادي</a:t>
          </a:r>
          <a:endParaRPr lang="fr-FR" sz="8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مصلحة الميزانية، الحسابات، الصفقات و المشتريا</a:t>
          </a:r>
          <a:r>
            <a:rPr lang="ar-MA" sz="8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+mj-cs"/>
            </a:rPr>
            <a:t>ت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MA" sz="800" b="1" i="0">
              <a:solidFill>
                <a:schemeClr val="dk1"/>
              </a:solidFill>
              <a:latin typeface="+mn-lt"/>
              <a:ea typeface="+mn-ea"/>
              <a:cs typeface="+mn-cs"/>
            </a:rPr>
            <a:t>مكتب الميزانية </a:t>
          </a:r>
        </a:p>
        <a:p>
          <a:pPr algn="ctr" rtl="1"/>
          <a:endParaRPr lang="ar-MA" sz="8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7C1F0-BC0A-499A-9B88-B3F00AE75BB5}">
  <sheetPr>
    <tabColor rgb="FFFF0000"/>
  </sheetPr>
  <dimension ref="A1:L92"/>
  <sheetViews>
    <sheetView rightToLeft="1" tabSelected="1" zoomScale="130" zoomScaleNormal="130" workbookViewId="0">
      <selection activeCell="C23" sqref="C23:F23"/>
    </sheetView>
  </sheetViews>
  <sheetFormatPr baseColWidth="10" defaultRowHeight="15" x14ac:dyDescent="0.25"/>
  <cols>
    <col min="1" max="2" width="11.42578125" customWidth="1"/>
    <col min="3" max="5" width="11.42578125" style="16" customWidth="1"/>
    <col min="6" max="6" width="16.5703125" style="16" customWidth="1"/>
    <col min="7" max="9" width="21.85546875" customWidth="1"/>
    <col min="10" max="10" width="14.5703125" customWidth="1"/>
    <col min="11" max="11" width="14.5703125" style="6" customWidth="1"/>
    <col min="262" max="262" width="16.5703125" customWidth="1"/>
    <col min="263" max="265" width="21.85546875" customWidth="1"/>
    <col min="266" max="267" width="14.5703125" customWidth="1"/>
    <col min="518" max="518" width="16.5703125" customWidth="1"/>
    <col min="519" max="521" width="21.85546875" customWidth="1"/>
    <col min="522" max="523" width="14.5703125" customWidth="1"/>
    <col min="774" max="774" width="16.5703125" customWidth="1"/>
    <col min="775" max="777" width="21.85546875" customWidth="1"/>
    <col min="778" max="779" width="14.5703125" customWidth="1"/>
    <col min="1030" max="1030" width="16.5703125" customWidth="1"/>
    <col min="1031" max="1033" width="21.85546875" customWidth="1"/>
    <col min="1034" max="1035" width="14.5703125" customWidth="1"/>
    <col min="1286" max="1286" width="16.5703125" customWidth="1"/>
    <col min="1287" max="1289" width="21.85546875" customWidth="1"/>
    <col min="1290" max="1291" width="14.5703125" customWidth="1"/>
    <col min="1542" max="1542" width="16.5703125" customWidth="1"/>
    <col min="1543" max="1545" width="21.85546875" customWidth="1"/>
    <col min="1546" max="1547" width="14.5703125" customWidth="1"/>
    <col min="1798" max="1798" width="16.5703125" customWidth="1"/>
    <col min="1799" max="1801" width="21.85546875" customWidth="1"/>
    <col min="1802" max="1803" width="14.5703125" customWidth="1"/>
    <col min="2054" max="2054" width="16.5703125" customWidth="1"/>
    <col min="2055" max="2057" width="21.85546875" customWidth="1"/>
    <col min="2058" max="2059" width="14.5703125" customWidth="1"/>
    <col min="2310" max="2310" width="16.5703125" customWidth="1"/>
    <col min="2311" max="2313" width="21.85546875" customWidth="1"/>
    <col min="2314" max="2315" width="14.5703125" customWidth="1"/>
    <col min="2566" max="2566" width="16.5703125" customWidth="1"/>
    <col min="2567" max="2569" width="21.85546875" customWidth="1"/>
    <col min="2570" max="2571" width="14.5703125" customWidth="1"/>
    <col min="2822" max="2822" width="16.5703125" customWidth="1"/>
    <col min="2823" max="2825" width="21.85546875" customWidth="1"/>
    <col min="2826" max="2827" width="14.5703125" customWidth="1"/>
    <col min="3078" max="3078" width="16.5703125" customWidth="1"/>
    <col min="3079" max="3081" width="21.85546875" customWidth="1"/>
    <col min="3082" max="3083" width="14.5703125" customWidth="1"/>
    <col min="3334" max="3334" width="16.5703125" customWidth="1"/>
    <col min="3335" max="3337" width="21.85546875" customWidth="1"/>
    <col min="3338" max="3339" width="14.5703125" customWidth="1"/>
    <col min="3590" max="3590" width="16.5703125" customWidth="1"/>
    <col min="3591" max="3593" width="21.85546875" customWidth="1"/>
    <col min="3594" max="3595" width="14.5703125" customWidth="1"/>
    <col min="3846" max="3846" width="16.5703125" customWidth="1"/>
    <col min="3847" max="3849" width="21.85546875" customWidth="1"/>
    <col min="3850" max="3851" width="14.5703125" customWidth="1"/>
    <col min="4102" max="4102" width="16.5703125" customWidth="1"/>
    <col min="4103" max="4105" width="21.85546875" customWidth="1"/>
    <col min="4106" max="4107" width="14.5703125" customWidth="1"/>
    <col min="4358" max="4358" width="16.5703125" customWidth="1"/>
    <col min="4359" max="4361" width="21.85546875" customWidth="1"/>
    <col min="4362" max="4363" width="14.5703125" customWidth="1"/>
    <col min="4614" max="4614" width="16.5703125" customWidth="1"/>
    <col min="4615" max="4617" width="21.85546875" customWidth="1"/>
    <col min="4618" max="4619" width="14.5703125" customWidth="1"/>
    <col min="4870" max="4870" width="16.5703125" customWidth="1"/>
    <col min="4871" max="4873" width="21.85546875" customWidth="1"/>
    <col min="4874" max="4875" width="14.5703125" customWidth="1"/>
    <col min="5126" max="5126" width="16.5703125" customWidth="1"/>
    <col min="5127" max="5129" width="21.85546875" customWidth="1"/>
    <col min="5130" max="5131" width="14.5703125" customWidth="1"/>
    <col min="5382" max="5382" width="16.5703125" customWidth="1"/>
    <col min="5383" max="5385" width="21.85546875" customWidth="1"/>
    <col min="5386" max="5387" width="14.5703125" customWidth="1"/>
    <col min="5638" max="5638" width="16.5703125" customWidth="1"/>
    <col min="5639" max="5641" width="21.85546875" customWidth="1"/>
    <col min="5642" max="5643" width="14.5703125" customWidth="1"/>
    <col min="5894" max="5894" width="16.5703125" customWidth="1"/>
    <col min="5895" max="5897" width="21.85546875" customWidth="1"/>
    <col min="5898" max="5899" width="14.5703125" customWidth="1"/>
    <col min="6150" max="6150" width="16.5703125" customWidth="1"/>
    <col min="6151" max="6153" width="21.85546875" customWidth="1"/>
    <col min="6154" max="6155" width="14.5703125" customWidth="1"/>
    <col min="6406" max="6406" width="16.5703125" customWidth="1"/>
    <col min="6407" max="6409" width="21.85546875" customWidth="1"/>
    <col min="6410" max="6411" width="14.5703125" customWidth="1"/>
    <col min="6662" max="6662" width="16.5703125" customWidth="1"/>
    <col min="6663" max="6665" width="21.85546875" customWidth="1"/>
    <col min="6666" max="6667" width="14.5703125" customWidth="1"/>
    <col min="6918" max="6918" width="16.5703125" customWidth="1"/>
    <col min="6919" max="6921" width="21.85546875" customWidth="1"/>
    <col min="6922" max="6923" width="14.5703125" customWidth="1"/>
    <col min="7174" max="7174" width="16.5703125" customWidth="1"/>
    <col min="7175" max="7177" width="21.85546875" customWidth="1"/>
    <col min="7178" max="7179" width="14.5703125" customWidth="1"/>
    <col min="7430" max="7430" width="16.5703125" customWidth="1"/>
    <col min="7431" max="7433" width="21.85546875" customWidth="1"/>
    <col min="7434" max="7435" width="14.5703125" customWidth="1"/>
    <col min="7686" max="7686" width="16.5703125" customWidth="1"/>
    <col min="7687" max="7689" width="21.85546875" customWidth="1"/>
    <col min="7690" max="7691" width="14.5703125" customWidth="1"/>
    <col min="7942" max="7942" width="16.5703125" customWidth="1"/>
    <col min="7943" max="7945" width="21.85546875" customWidth="1"/>
    <col min="7946" max="7947" width="14.5703125" customWidth="1"/>
    <col min="8198" max="8198" width="16.5703125" customWidth="1"/>
    <col min="8199" max="8201" width="21.85546875" customWidth="1"/>
    <col min="8202" max="8203" width="14.5703125" customWidth="1"/>
    <col min="8454" max="8454" width="16.5703125" customWidth="1"/>
    <col min="8455" max="8457" width="21.85546875" customWidth="1"/>
    <col min="8458" max="8459" width="14.5703125" customWidth="1"/>
    <col min="8710" max="8710" width="16.5703125" customWidth="1"/>
    <col min="8711" max="8713" width="21.85546875" customWidth="1"/>
    <col min="8714" max="8715" width="14.5703125" customWidth="1"/>
    <col min="8966" max="8966" width="16.5703125" customWidth="1"/>
    <col min="8967" max="8969" width="21.85546875" customWidth="1"/>
    <col min="8970" max="8971" width="14.5703125" customWidth="1"/>
    <col min="9222" max="9222" width="16.5703125" customWidth="1"/>
    <col min="9223" max="9225" width="21.85546875" customWidth="1"/>
    <col min="9226" max="9227" width="14.5703125" customWidth="1"/>
    <col min="9478" max="9478" width="16.5703125" customWidth="1"/>
    <col min="9479" max="9481" width="21.85546875" customWidth="1"/>
    <col min="9482" max="9483" width="14.5703125" customWidth="1"/>
    <col min="9734" max="9734" width="16.5703125" customWidth="1"/>
    <col min="9735" max="9737" width="21.85546875" customWidth="1"/>
    <col min="9738" max="9739" width="14.5703125" customWidth="1"/>
    <col min="9990" max="9990" width="16.5703125" customWidth="1"/>
    <col min="9991" max="9993" width="21.85546875" customWidth="1"/>
    <col min="9994" max="9995" width="14.5703125" customWidth="1"/>
    <col min="10246" max="10246" width="16.5703125" customWidth="1"/>
    <col min="10247" max="10249" width="21.85546875" customWidth="1"/>
    <col min="10250" max="10251" width="14.5703125" customWidth="1"/>
    <col min="10502" max="10502" width="16.5703125" customWidth="1"/>
    <col min="10503" max="10505" width="21.85546875" customWidth="1"/>
    <col min="10506" max="10507" width="14.5703125" customWidth="1"/>
    <col min="10758" max="10758" width="16.5703125" customWidth="1"/>
    <col min="10759" max="10761" width="21.85546875" customWidth="1"/>
    <col min="10762" max="10763" width="14.5703125" customWidth="1"/>
    <col min="11014" max="11014" width="16.5703125" customWidth="1"/>
    <col min="11015" max="11017" width="21.85546875" customWidth="1"/>
    <col min="11018" max="11019" width="14.5703125" customWidth="1"/>
    <col min="11270" max="11270" width="16.5703125" customWidth="1"/>
    <col min="11271" max="11273" width="21.85546875" customWidth="1"/>
    <col min="11274" max="11275" width="14.5703125" customWidth="1"/>
    <col min="11526" max="11526" width="16.5703125" customWidth="1"/>
    <col min="11527" max="11529" width="21.85546875" customWidth="1"/>
    <col min="11530" max="11531" width="14.5703125" customWidth="1"/>
    <col min="11782" max="11782" width="16.5703125" customWidth="1"/>
    <col min="11783" max="11785" width="21.85546875" customWidth="1"/>
    <col min="11786" max="11787" width="14.5703125" customWidth="1"/>
    <col min="12038" max="12038" width="16.5703125" customWidth="1"/>
    <col min="12039" max="12041" width="21.85546875" customWidth="1"/>
    <col min="12042" max="12043" width="14.5703125" customWidth="1"/>
    <col min="12294" max="12294" width="16.5703125" customWidth="1"/>
    <col min="12295" max="12297" width="21.85546875" customWidth="1"/>
    <col min="12298" max="12299" width="14.5703125" customWidth="1"/>
    <col min="12550" max="12550" width="16.5703125" customWidth="1"/>
    <col min="12551" max="12553" width="21.85546875" customWidth="1"/>
    <col min="12554" max="12555" width="14.5703125" customWidth="1"/>
    <col min="12806" max="12806" width="16.5703125" customWidth="1"/>
    <col min="12807" max="12809" width="21.85546875" customWidth="1"/>
    <col min="12810" max="12811" width="14.5703125" customWidth="1"/>
    <col min="13062" max="13062" width="16.5703125" customWidth="1"/>
    <col min="13063" max="13065" width="21.85546875" customWidth="1"/>
    <col min="13066" max="13067" width="14.5703125" customWidth="1"/>
    <col min="13318" max="13318" width="16.5703125" customWidth="1"/>
    <col min="13319" max="13321" width="21.85546875" customWidth="1"/>
    <col min="13322" max="13323" width="14.5703125" customWidth="1"/>
    <col min="13574" max="13574" width="16.5703125" customWidth="1"/>
    <col min="13575" max="13577" width="21.85546875" customWidth="1"/>
    <col min="13578" max="13579" width="14.5703125" customWidth="1"/>
    <col min="13830" max="13830" width="16.5703125" customWidth="1"/>
    <col min="13831" max="13833" width="21.85546875" customWidth="1"/>
    <col min="13834" max="13835" width="14.5703125" customWidth="1"/>
    <col min="14086" max="14086" width="16.5703125" customWidth="1"/>
    <col min="14087" max="14089" width="21.85546875" customWidth="1"/>
    <col min="14090" max="14091" width="14.5703125" customWidth="1"/>
    <col min="14342" max="14342" width="16.5703125" customWidth="1"/>
    <col min="14343" max="14345" width="21.85546875" customWidth="1"/>
    <col min="14346" max="14347" width="14.5703125" customWidth="1"/>
    <col min="14598" max="14598" width="16.5703125" customWidth="1"/>
    <col min="14599" max="14601" width="21.85546875" customWidth="1"/>
    <col min="14602" max="14603" width="14.5703125" customWidth="1"/>
    <col min="14854" max="14854" width="16.5703125" customWidth="1"/>
    <col min="14855" max="14857" width="21.85546875" customWidth="1"/>
    <col min="14858" max="14859" width="14.5703125" customWidth="1"/>
    <col min="15110" max="15110" width="16.5703125" customWidth="1"/>
    <col min="15111" max="15113" width="21.85546875" customWidth="1"/>
    <col min="15114" max="15115" width="14.5703125" customWidth="1"/>
    <col min="15366" max="15366" width="16.5703125" customWidth="1"/>
    <col min="15367" max="15369" width="21.85546875" customWidth="1"/>
    <col min="15370" max="15371" width="14.5703125" customWidth="1"/>
    <col min="15622" max="15622" width="16.5703125" customWidth="1"/>
    <col min="15623" max="15625" width="21.85546875" customWidth="1"/>
    <col min="15626" max="15627" width="14.5703125" customWidth="1"/>
    <col min="15878" max="15878" width="16.5703125" customWidth="1"/>
    <col min="15879" max="15881" width="21.85546875" customWidth="1"/>
    <col min="15882" max="15883" width="14.5703125" customWidth="1"/>
    <col min="16134" max="16134" width="16.5703125" customWidth="1"/>
    <col min="16135" max="16137" width="21.85546875" customWidth="1"/>
    <col min="16138" max="16139" width="14.5703125" customWidth="1"/>
  </cols>
  <sheetData>
    <row r="1" spans="1:12" x14ac:dyDescent="0.25">
      <c r="A1" s="1"/>
      <c r="B1" s="1"/>
      <c r="C1" s="2"/>
      <c r="D1" s="2"/>
      <c r="E1" s="2"/>
      <c r="F1" s="3"/>
      <c r="G1" s="4"/>
      <c r="H1" s="5"/>
    </row>
    <row r="2" spans="1:12" x14ac:dyDescent="0.25">
      <c r="A2" s="1"/>
      <c r="B2" s="1"/>
      <c r="C2" s="7"/>
      <c r="D2" s="7"/>
      <c r="E2" s="7"/>
      <c r="F2" s="3"/>
      <c r="G2" s="4"/>
      <c r="H2" s="5"/>
    </row>
    <row r="3" spans="1:12" x14ac:dyDescent="0.25">
      <c r="A3" s="1"/>
      <c r="B3" s="1"/>
      <c r="C3" s="7"/>
      <c r="D3" s="7"/>
      <c r="E3" s="7"/>
      <c r="F3" s="3"/>
      <c r="G3" s="4"/>
      <c r="H3" s="5"/>
    </row>
    <row r="4" spans="1:12" ht="15" customHeight="1" x14ac:dyDescent="0.25">
      <c r="A4" s="8"/>
      <c r="B4" s="8"/>
      <c r="C4" s="4"/>
      <c r="D4" s="4"/>
      <c r="E4" s="4"/>
      <c r="F4" s="4"/>
      <c r="G4" s="4"/>
      <c r="H4" s="4"/>
      <c r="I4" s="4"/>
    </row>
    <row r="5" spans="1:12" ht="15" customHeight="1" x14ac:dyDescent="0.25">
      <c r="A5" s="1"/>
      <c r="B5" s="1"/>
      <c r="C5" s="4"/>
      <c r="D5" s="4"/>
      <c r="E5" s="4"/>
      <c r="F5" s="4"/>
      <c r="G5" s="4"/>
      <c r="H5" s="4"/>
      <c r="I5" s="4"/>
    </row>
    <row r="6" spans="1:12" ht="15.75" thickBot="1" x14ac:dyDescent="0.3">
      <c r="A6" s="1"/>
      <c r="B6" s="1"/>
      <c r="C6" s="4"/>
      <c r="D6" s="4"/>
      <c r="E6" s="4"/>
      <c r="F6" s="4"/>
      <c r="G6" s="4"/>
      <c r="H6" s="4"/>
      <c r="I6" s="4"/>
    </row>
    <row r="7" spans="1:12" ht="24.75" customHeight="1" x14ac:dyDescent="0.25">
      <c r="B7" s="9" t="s">
        <v>0</v>
      </c>
      <c r="C7" s="10"/>
      <c r="D7" s="10"/>
      <c r="E7" s="10"/>
      <c r="F7" s="10"/>
      <c r="G7" s="10"/>
      <c r="H7" s="10"/>
      <c r="I7" s="11"/>
    </row>
    <row r="8" spans="1:12" ht="16.5" customHeight="1" thickBot="1" x14ac:dyDescent="0.3">
      <c r="A8" s="12"/>
      <c r="B8" s="13" t="s">
        <v>1</v>
      </c>
      <c r="C8" s="14"/>
      <c r="D8" s="14"/>
      <c r="E8" s="14"/>
      <c r="F8" s="14"/>
      <c r="G8" s="14"/>
      <c r="H8" s="14"/>
      <c r="I8" s="15"/>
    </row>
    <row r="9" spans="1:12" ht="15.75" thickBot="1" x14ac:dyDescent="0.3"/>
    <row r="10" spans="1:12" s="22" customFormat="1" ht="33" customHeight="1" thickBot="1" x14ac:dyDescent="0.3">
      <c r="A10" s="17" t="s">
        <v>2</v>
      </c>
      <c r="B10" s="17"/>
      <c r="C10" s="17" t="s">
        <v>3</v>
      </c>
      <c r="D10" s="17"/>
      <c r="E10" s="17"/>
      <c r="F10" s="17"/>
      <c r="G10" s="18" t="s">
        <v>4</v>
      </c>
      <c r="H10" s="19" t="s">
        <v>5</v>
      </c>
      <c r="I10" s="18" t="s">
        <v>6</v>
      </c>
      <c r="J10" s="20"/>
      <c r="K10" s="20"/>
      <c r="L10" s="21"/>
    </row>
    <row r="11" spans="1:12" ht="16.5" customHeight="1" thickBot="1" x14ac:dyDescent="0.3">
      <c r="A11" s="23" t="s">
        <v>7</v>
      </c>
      <c r="B11" s="23"/>
      <c r="C11" s="24" t="s">
        <v>8</v>
      </c>
      <c r="D11" s="24"/>
      <c r="E11" s="24"/>
      <c r="F11" s="24"/>
      <c r="G11" s="25">
        <v>900000</v>
      </c>
      <c r="H11" s="25">
        <v>1159000</v>
      </c>
      <c r="I11" s="25">
        <v>1159000</v>
      </c>
      <c r="J11" s="26"/>
      <c r="K11" s="27">
        <f>H11-I11</f>
        <v>0</v>
      </c>
    </row>
    <row r="12" spans="1:12" ht="16.5" customHeight="1" thickBot="1" x14ac:dyDescent="0.3">
      <c r="A12" s="23" t="s">
        <v>9</v>
      </c>
      <c r="B12" s="23"/>
      <c r="C12" s="24" t="s">
        <v>10</v>
      </c>
      <c r="D12" s="24"/>
      <c r="E12" s="24"/>
      <c r="F12" s="24"/>
      <c r="G12" s="25">
        <v>400000</v>
      </c>
      <c r="H12" s="25">
        <v>188510</v>
      </c>
      <c r="I12" s="25">
        <v>188510</v>
      </c>
      <c r="J12" s="26"/>
      <c r="K12" s="27">
        <f t="shared" ref="K12:K75" si="0">H12-I12</f>
        <v>0</v>
      </c>
    </row>
    <row r="13" spans="1:12" ht="16.5" thickBot="1" x14ac:dyDescent="0.3">
      <c r="A13" s="28" t="s">
        <v>11</v>
      </c>
      <c r="B13" s="28"/>
      <c r="C13" s="28"/>
      <c r="D13" s="28"/>
      <c r="E13" s="28"/>
      <c r="F13" s="28"/>
      <c r="G13" s="29">
        <f>SUM(G11:G12)</f>
        <v>1300000</v>
      </c>
      <c r="H13" s="29">
        <f>SUM(H11:H12)</f>
        <v>1347510</v>
      </c>
      <c r="I13" s="29">
        <f>SUM(I11:I12)</f>
        <v>1347510</v>
      </c>
      <c r="J13" s="26"/>
      <c r="K13" s="27"/>
    </row>
    <row r="14" spans="1:12" ht="16.5" thickBot="1" x14ac:dyDescent="0.3">
      <c r="A14" s="23" t="s">
        <v>12</v>
      </c>
      <c r="B14" s="23"/>
      <c r="C14" s="24" t="s">
        <v>13</v>
      </c>
      <c r="D14" s="24"/>
      <c r="E14" s="24"/>
      <c r="F14" s="24"/>
      <c r="G14" s="25">
        <v>10000</v>
      </c>
      <c r="H14" s="25">
        <v>0</v>
      </c>
      <c r="I14" s="25">
        <v>0</v>
      </c>
      <c r="J14" s="26"/>
      <c r="K14" s="27">
        <f t="shared" si="0"/>
        <v>0</v>
      </c>
    </row>
    <row r="15" spans="1:12" ht="16.5" customHeight="1" thickBot="1" x14ac:dyDescent="0.3">
      <c r="A15" s="23" t="s">
        <v>14</v>
      </c>
      <c r="B15" s="23"/>
      <c r="C15" s="24" t="s">
        <v>15</v>
      </c>
      <c r="D15" s="24"/>
      <c r="E15" s="24"/>
      <c r="F15" s="24"/>
      <c r="G15" s="25">
        <v>1000</v>
      </c>
      <c r="H15" s="25">
        <v>2880</v>
      </c>
      <c r="I15" s="25">
        <v>2880</v>
      </c>
      <c r="J15" s="26"/>
      <c r="K15" s="27">
        <f t="shared" si="0"/>
        <v>0</v>
      </c>
    </row>
    <row r="16" spans="1:12" ht="16.5" thickBot="1" x14ac:dyDescent="0.3">
      <c r="A16" s="28" t="s">
        <v>16</v>
      </c>
      <c r="B16" s="28"/>
      <c r="C16" s="28"/>
      <c r="D16" s="28"/>
      <c r="E16" s="28"/>
      <c r="F16" s="28"/>
      <c r="G16" s="29">
        <f>SUM(G14:G15)</f>
        <v>11000</v>
      </c>
      <c r="H16" s="29">
        <f>SUM(H14:H15)</f>
        <v>2880</v>
      </c>
      <c r="I16" s="29">
        <f>SUM(I14:I15)</f>
        <v>2880</v>
      </c>
      <c r="J16" s="26"/>
      <c r="K16" s="27"/>
    </row>
    <row r="17" spans="1:11" ht="16.5" customHeight="1" thickBot="1" x14ac:dyDescent="0.3">
      <c r="A17" s="23" t="s">
        <v>17</v>
      </c>
      <c r="B17" s="23"/>
      <c r="C17" s="24" t="s">
        <v>18</v>
      </c>
      <c r="D17" s="24"/>
      <c r="E17" s="24"/>
      <c r="F17" s="24"/>
      <c r="G17" s="25">
        <v>150000</v>
      </c>
      <c r="H17" s="25">
        <v>0</v>
      </c>
      <c r="I17" s="25">
        <v>0</v>
      </c>
      <c r="J17" s="26"/>
      <c r="K17" s="27">
        <f t="shared" si="0"/>
        <v>0</v>
      </c>
    </row>
    <row r="18" spans="1:11" ht="16.5" customHeight="1" thickBot="1" x14ac:dyDescent="0.3">
      <c r="A18" s="23" t="s">
        <v>19</v>
      </c>
      <c r="B18" s="23"/>
      <c r="C18" s="24" t="s">
        <v>20</v>
      </c>
      <c r="D18" s="24"/>
      <c r="E18" s="24"/>
      <c r="F18" s="24"/>
      <c r="G18" s="25">
        <v>250000</v>
      </c>
      <c r="H18" s="25">
        <v>238870</v>
      </c>
      <c r="I18" s="25">
        <v>238870</v>
      </c>
      <c r="J18" s="26"/>
      <c r="K18" s="27">
        <f t="shared" si="0"/>
        <v>0</v>
      </c>
    </row>
    <row r="19" spans="1:11" ht="16.5" customHeight="1" thickBot="1" x14ac:dyDescent="0.3">
      <c r="A19" s="23" t="s">
        <v>21</v>
      </c>
      <c r="B19" s="23"/>
      <c r="C19" s="24" t="s">
        <v>22</v>
      </c>
      <c r="D19" s="24"/>
      <c r="E19" s="24"/>
      <c r="F19" s="24"/>
      <c r="G19" s="25">
        <v>250000</v>
      </c>
      <c r="H19" s="25">
        <v>0</v>
      </c>
      <c r="I19" s="25">
        <v>0</v>
      </c>
      <c r="J19" s="26"/>
      <c r="K19" s="27">
        <f t="shared" si="0"/>
        <v>0</v>
      </c>
    </row>
    <row r="20" spans="1:11" ht="16.5" thickBot="1" x14ac:dyDescent="0.3">
      <c r="A20" s="28" t="s">
        <v>23</v>
      </c>
      <c r="B20" s="28"/>
      <c r="C20" s="28"/>
      <c r="D20" s="28"/>
      <c r="E20" s="28"/>
      <c r="F20" s="28"/>
      <c r="G20" s="29">
        <f>SUM(G17:G19)</f>
        <v>650000</v>
      </c>
      <c r="H20" s="29">
        <f>SUM(H17:H19)</f>
        <v>238870</v>
      </c>
      <c r="I20" s="29">
        <f>SUM(I17:I19)</f>
        <v>238870</v>
      </c>
      <c r="J20" s="26"/>
      <c r="K20" s="27"/>
    </row>
    <row r="21" spans="1:11" ht="16.5" customHeight="1" thickBot="1" x14ac:dyDescent="0.3">
      <c r="A21" s="23" t="s">
        <v>24</v>
      </c>
      <c r="B21" s="23"/>
      <c r="C21" s="24" t="s">
        <v>25</v>
      </c>
      <c r="D21" s="24"/>
      <c r="E21" s="24"/>
      <c r="F21" s="24"/>
      <c r="G21" s="25">
        <v>350000</v>
      </c>
      <c r="H21" s="25">
        <v>431024.61</v>
      </c>
      <c r="I21" s="25">
        <v>116582.75</v>
      </c>
      <c r="J21" s="26"/>
      <c r="K21" s="27">
        <f t="shared" si="0"/>
        <v>314441.86</v>
      </c>
    </row>
    <row r="22" spans="1:11" ht="16.5" customHeight="1" thickBot="1" x14ac:dyDescent="0.3">
      <c r="A22" s="23" t="s">
        <v>26</v>
      </c>
      <c r="B22" s="23"/>
      <c r="C22" s="24" t="s">
        <v>27</v>
      </c>
      <c r="D22" s="24"/>
      <c r="E22" s="24"/>
      <c r="F22" s="24"/>
      <c r="G22" s="25">
        <v>40000</v>
      </c>
      <c r="H22" s="25">
        <v>0</v>
      </c>
      <c r="I22" s="25">
        <v>0</v>
      </c>
      <c r="J22" s="26"/>
      <c r="K22" s="27">
        <f t="shared" si="0"/>
        <v>0</v>
      </c>
    </row>
    <row r="23" spans="1:11" ht="16.5" customHeight="1" thickBot="1" x14ac:dyDescent="0.3">
      <c r="A23" s="23" t="s">
        <v>28</v>
      </c>
      <c r="B23" s="23"/>
      <c r="C23" s="24" t="s">
        <v>29</v>
      </c>
      <c r="D23" s="24"/>
      <c r="E23" s="24"/>
      <c r="F23" s="24"/>
      <c r="G23" s="25">
        <v>200000</v>
      </c>
      <c r="H23" s="25">
        <v>157736</v>
      </c>
      <c r="I23" s="25">
        <v>157736</v>
      </c>
      <c r="J23" s="26"/>
      <c r="K23" s="27">
        <f t="shared" si="0"/>
        <v>0</v>
      </c>
    </row>
    <row r="24" spans="1:11" ht="16.5" thickBot="1" x14ac:dyDescent="0.3">
      <c r="A24" s="28" t="s">
        <v>30</v>
      </c>
      <c r="B24" s="28"/>
      <c r="C24" s="28"/>
      <c r="D24" s="28"/>
      <c r="E24" s="28"/>
      <c r="F24" s="28"/>
      <c r="G24" s="29">
        <f>SUM(G21:G23)</f>
        <v>590000</v>
      </c>
      <c r="H24" s="29">
        <f>SUM(H21:H23)</f>
        <v>588760.61</v>
      </c>
      <c r="I24" s="29">
        <f>SUM(I21:I23)</f>
        <v>274318.75</v>
      </c>
      <c r="J24" s="26"/>
      <c r="K24" s="27"/>
    </row>
    <row r="25" spans="1:11" ht="16.5" customHeight="1" thickBot="1" x14ac:dyDescent="0.3">
      <c r="A25" s="23" t="s">
        <v>31</v>
      </c>
      <c r="B25" s="23"/>
      <c r="C25" s="24" t="s">
        <v>32</v>
      </c>
      <c r="D25" s="24"/>
      <c r="E25" s="24"/>
      <c r="F25" s="24"/>
      <c r="G25" s="25">
        <v>38147000</v>
      </c>
      <c r="H25" s="25">
        <v>38147000</v>
      </c>
      <c r="I25" s="25">
        <v>38147000</v>
      </c>
      <c r="J25" s="26"/>
      <c r="K25" s="27">
        <f t="shared" si="0"/>
        <v>0</v>
      </c>
    </row>
    <row r="26" spans="1:11" ht="16.5" thickBot="1" x14ac:dyDescent="0.3">
      <c r="A26" s="28" t="s">
        <v>33</v>
      </c>
      <c r="B26" s="28"/>
      <c r="C26" s="28"/>
      <c r="D26" s="28"/>
      <c r="E26" s="28"/>
      <c r="F26" s="28"/>
      <c r="G26" s="29">
        <f>SUM(G25)</f>
        <v>38147000</v>
      </c>
      <c r="H26" s="29">
        <f>SUM(H25)</f>
        <v>38147000</v>
      </c>
      <c r="I26" s="29">
        <f>SUM(I25)</f>
        <v>38147000</v>
      </c>
      <c r="J26" s="26"/>
      <c r="K26" s="27"/>
    </row>
    <row r="27" spans="1:11" ht="19.5" thickBot="1" x14ac:dyDescent="0.3">
      <c r="A27" s="30" t="s">
        <v>34</v>
      </c>
      <c r="B27" s="30"/>
      <c r="C27" s="30"/>
      <c r="D27" s="30"/>
      <c r="E27" s="30"/>
      <c r="F27" s="30"/>
      <c r="G27" s="31">
        <f>G26+G24+G20+G16+G13</f>
        <v>40698000</v>
      </c>
      <c r="H27" s="31">
        <f>H26+H24+H20+H16+H13</f>
        <v>40325020.609999999</v>
      </c>
      <c r="I27" s="31">
        <f>I26+I24+I20+I16+I13</f>
        <v>40010578.75</v>
      </c>
      <c r="J27" s="26"/>
      <c r="K27" s="27"/>
    </row>
    <row r="28" spans="1:11" ht="16.5" customHeight="1" thickBot="1" x14ac:dyDescent="0.3">
      <c r="A28" s="23" t="s">
        <v>35</v>
      </c>
      <c r="B28" s="23"/>
      <c r="C28" s="24" t="s">
        <v>36</v>
      </c>
      <c r="D28" s="24"/>
      <c r="E28" s="24"/>
      <c r="F28" s="24"/>
      <c r="G28" s="25">
        <v>1000</v>
      </c>
      <c r="H28" s="25">
        <v>0</v>
      </c>
      <c r="I28" s="25">
        <v>0</v>
      </c>
      <c r="J28" s="26"/>
      <c r="K28" s="27">
        <f t="shared" si="0"/>
        <v>0</v>
      </c>
    </row>
    <row r="29" spans="1:11" ht="16.5" thickBot="1" x14ac:dyDescent="0.3">
      <c r="A29" s="32" t="s">
        <v>11</v>
      </c>
      <c r="B29" s="32"/>
      <c r="C29" s="32"/>
      <c r="D29" s="32"/>
      <c r="E29" s="32"/>
      <c r="F29" s="32"/>
      <c r="G29" s="29">
        <f>SUM(G28)</f>
        <v>1000</v>
      </c>
      <c r="H29" s="29">
        <f>SUM(H28)</f>
        <v>0</v>
      </c>
      <c r="I29" s="29">
        <f>SUM(I28)</f>
        <v>0</v>
      </c>
      <c r="J29" s="26"/>
      <c r="K29" s="27"/>
    </row>
    <row r="30" spans="1:11" ht="16.5" customHeight="1" thickBot="1" x14ac:dyDescent="0.3">
      <c r="A30" s="23" t="s">
        <v>37</v>
      </c>
      <c r="B30" s="23"/>
      <c r="C30" s="24" t="s">
        <v>38</v>
      </c>
      <c r="D30" s="24"/>
      <c r="E30" s="24"/>
      <c r="F30" s="24"/>
      <c r="G30" s="25">
        <v>100</v>
      </c>
      <c r="H30" s="25">
        <v>0</v>
      </c>
      <c r="I30" s="25">
        <v>0</v>
      </c>
      <c r="J30" s="26"/>
      <c r="K30" s="27">
        <f t="shared" si="0"/>
        <v>0</v>
      </c>
    </row>
    <row r="31" spans="1:11" ht="16.5" customHeight="1" thickBot="1" x14ac:dyDescent="0.3">
      <c r="A31" s="23" t="s">
        <v>39</v>
      </c>
      <c r="B31" s="23"/>
      <c r="C31" s="24" t="s">
        <v>40</v>
      </c>
      <c r="D31" s="24"/>
      <c r="E31" s="24"/>
      <c r="F31" s="24"/>
      <c r="G31" s="25">
        <v>2900</v>
      </c>
      <c r="H31" s="25">
        <v>4200</v>
      </c>
      <c r="I31" s="25">
        <v>4200</v>
      </c>
      <c r="J31" s="26"/>
      <c r="K31" s="27">
        <f t="shared" si="0"/>
        <v>0</v>
      </c>
    </row>
    <row r="32" spans="1:11" ht="16.5" thickBot="1" x14ac:dyDescent="0.3">
      <c r="A32" s="32" t="s">
        <v>16</v>
      </c>
      <c r="B32" s="32"/>
      <c r="C32" s="32"/>
      <c r="D32" s="32"/>
      <c r="E32" s="32"/>
      <c r="F32" s="32"/>
      <c r="G32" s="29">
        <f>SUM(G30:G31)</f>
        <v>3000</v>
      </c>
      <c r="H32" s="29">
        <f>SUM(H30:H31)</f>
        <v>4200</v>
      </c>
      <c r="I32" s="29">
        <f>SUM(I30:I31)</f>
        <v>4200</v>
      </c>
      <c r="J32" s="26"/>
      <c r="K32" s="27"/>
    </row>
    <row r="33" spans="1:12" ht="16.5" customHeight="1" thickBot="1" x14ac:dyDescent="0.3">
      <c r="A33" s="23" t="s">
        <v>41</v>
      </c>
      <c r="B33" s="23"/>
      <c r="C33" s="24" t="s">
        <v>42</v>
      </c>
      <c r="D33" s="24"/>
      <c r="E33" s="24"/>
      <c r="F33" s="24"/>
      <c r="G33" s="25">
        <v>35000</v>
      </c>
      <c r="H33" s="25">
        <v>83299.990000000005</v>
      </c>
      <c r="I33" s="25">
        <v>83299.990000000005</v>
      </c>
      <c r="J33" s="26"/>
      <c r="K33" s="27">
        <f t="shared" si="0"/>
        <v>0</v>
      </c>
    </row>
    <row r="34" spans="1:12" ht="16.5" customHeight="1" thickBot="1" x14ac:dyDescent="0.3">
      <c r="A34" s="23" t="s">
        <v>43</v>
      </c>
      <c r="B34" s="23"/>
      <c r="C34" s="24" t="s">
        <v>44</v>
      </c>
      <c r="D34" s="24"/>
      <c r="E34" s="24"/>
      <c r="F34" s="24"/>
      <c r="G34" s="25">
        <v>100</v>
      </c>
      <c r="H34" s="25">
        <v>0</v>
      </c>
      <c r="I34" s="25">
        <v>0</v>
      </c>
      <c r="J34" s="26"/>
      <c r="K34" s="27">
        <f t="shared" si="0"/>
        <v>0</v>
      </c>
    </row>
    <row r="35" spans="1:12" s="22" customFormat="1" ht="33.75" customHeight="1" thickBot="1" x14ac:dyDescent="0.3">
      <c r="A35" s="17" t="s">
        <v>2</v>
      </c>
      <c r="B35" s="17"/>
      <c r="C35" s="17" t="s">
        <v>3</v>
      </c>
      <c r="D35" s="17"/>
      <c r="E35" s="17"/>
      <c r="F35" s="17"/>
      <c r="G35" s="18" t="s">
        <v>4</v>
      </c>
      <c r="H35" s="19" t="s">
        <v>5</v>
      </c>
      <c r="I35" s="18" t="s">
        <v>6</v>
      </c>
      <c r="J35" s="20"/>
      <c r="K35" s="27"/>
      <c r="L35" s="21"/>
    </row>
    <row r="36" spans="1:12" ht="16.5" customHeight="1" thickBot="1" x14ac:dyDescent="0.3">
      <c r="A36" s="23" t="s">
        <v>45</v>
      </c>
      <c r="B36" s="23"/>
      <c r="C36" s="24" t="s">
        <v>46</v>
      </c>
      <c r="D36" s="24"/>
      <c r="E36" s="24"/>
      <c r="F36" s="24"/>
      <c r="G36" s="25">
        <v>60000</v>
      </c>
      <c r="H36" s="25">
        <v>61350</v>
      </c>
      <c r="I36" s="25">
        <v>61350</v>
      </c>
      <c r="J36" s="26"/>
      <c r="K36" s="27">
        <f t="shared" si="0"/>
        <v>0</v>
      </c>
    </row>
    <row r="37" spans="1:12" ht="16.5" customHeight="1" thickBot="1" x14ac:dyDescent="0.3">
      <c r="A37" s="23" t="s">
        <v>47</v>
      </c>
      <c r="B37" s="23"/>
      <c r="C37" s="24" t="s">
        <v>48</v>
      </c>
      <c r="D37" s="24"/>
      <c r="E37" s="24"/>
      <c r="F37" s="24"/>
      <c r="G37" s="25">
        <v>100</v>
      </c>
      <c r="H37" s="25">
        <v>0</v>
      </c>
      <c r="I37" s="25">
        <v>0</v>
      </c>
      <c r="J37" s="26"/>
      <c r="K37" s="27">
        <f t="shared" si="0"/>
        <v>0</v>
      </c>
    </row>
    <row r="38" spans="1:12" ht="16.5" thickBot="1" x14ac:dyDescent="0.3">
      <c r="A38" s="33" t="s">
        <v>23</v>
      </c>
      <c r="B38" s="33"/>
      <c r="C38" s="33"/>
      <c r="D38" s="33"/>
      <c r="E38" s="33"/>
      <c r="F38" s="33"/>
      <c r="G38" s="29">
        <f>SUM(G33:G37)</f>
        <v>95200</v>
      </c>
      <c r="H38" s="29">
        <f>SUM(H33:H37)</f>
        <v>144649.99</v>
      </c>
      <c r="I38" s="29">
        <f>SUM(I33:I37)</f>
        <v>144649.99</v>
      </c>
      <c r="J38" s="26"/>
      <c r="K38" s="27"/>
    </row>
    <row r="39" spans="1:12" ht="19.5" thickBot="1" x14ac:dyDescent="0.3">
      <c r="A39" s="34" t="s">
        <v>49</v>
      </c>
      <c r="B39" s="35"/>
      <c r="C39" s="35"/>
      <c r="D39" s="35"/>
      <c r="E39" s="35"/>
      <c r="F39" s="36"/>
      <c r="G39" s="31">
        <f>G38+G32+G29</f>
        <v>99200</v>
      </c>
      <c r="H39" s="31">
        <f>H38+H32+H29</f>
        <v>148849.99</v>
      </c>
      <c r="I39" s="31">
        <f>I38+I32+I29</f>
        <v>148849.99</v>
      </c>
      <c r="J39" s="26"/>
      <c r="K39" s="27"/>
    </row>
    <row r="40" spans="1:12" ht="16.5" thickBot="1" x14ac:dyDescent="0.3">
      <c r="A40" s="23" t="s">
        <v>50</v>
      </c>
      <c r="B40" s="23"/>
      <c r="C40" s="24" t="s">
        <v>51</v>
      </c>
      <c r="D40" s="24"/>
      <c r="E40" s="24"/>
      <c r="F40" s="24"/>
      <c r="G40" s="25">
        <v>100000</v>
      </c>
      <c r="H40" s="25">
        <v>3240674.71</v>
      </c>
      <c r="I40" s="25">
        <v>6578.46</v>
      </c>
      <c r="J40" s="26"/>
      <c r="K40" s="27">
        <f t="shared" si="0"/>
        <v>3234096.25</v>
      </c>
    </row>
    <row r="41" spans="1:12" ht="16.5" customHeight="1" thickBot="1" x14ac:dyDescent="0.3">
      <c r="A41" s="23" t="s">
        <v>52</v>
      </c>
      <c r="B41" s="23"/>
      <c r="C41" s="24" t="s">
        <v>53</v>
      </c>
      <c r="D41" s="24"/>
      <c r="E41" s="24"/>
      <c r="F41" s="24"/>
      <c r="G41" s="25">
        <v>250000</v>
      </c>
      <c r="H41" s="25">
        <v>5361347.3600000003</v>
      </c>
      <c r="I41" s="25">
        <v>30044.5</v>
      </c>
      <c r="J41" s="26"/>
      <c r="K41" s="27">
        <f t="shared" si="0"/>
        <v>5331302.8600000003</v>
      </c>
    </row>
    <row r="42" spans="1:12" ht="16.5" customHeight="1" thickBot="1" x14ac:dyDescent="0.3">
      <c r="A42" s="23" t="s">
        <v>54</v>
      </c>
      <c r="B42" s="23"/>
      <c r="C42" s="24" t="s">
        <v>55</v>
      </c>
      <c r="D42" s="24"/>
      <c r="E42" s="24"/>
      <c r="F42" s="24"/>
      <c r="G42" s="25">
        <v>14500000</v>
      </c>
      <c r="H42" s="25">
        <v>35181633.890000001</v>
      </c>
      <c r="I42" s="25">
        <v>11567072.689999999</v>
      </c>
      <c r="J42" s="26"/>
      <c r="K42" s="27">
        <f t="shared" si="0"/>
        <v>23614561.200000003</v>
      </c>
    </row>
    <row r="43" spans="1:12" ht="16.5" customHeight="1" thickBot="1" x14ac:dyDescent="0.3">
      <c r="A43" s="23" t="s">
        <v>56</v>
      </c>
      <c r="B43" s="23"/>
      <c r="C43" s="24" t="s">
        <v>57</v>
      </c>
      <c r="D43" s="24"/>
      <c r="E43" s="24"/>
      <c r="F43" s="24"/>
      <c r="G43" s="25">
        <v>6000000</v>
      </c>
      <c r="H43" s="25">
        <v>3554940</v>
      </c>
      <c r="I43" s="25">
        <v>3554940</v>
      </c>
      <c r="J43" s="26"/>
      <c r="K43" s="27">
        <f t="shared" si="0"/>
        <v>0</v>
      </c>
    </row>
    <row r="44" spans="1:12" ht="16.5" customHeight="1" thickBot="1" x14ac:dyDescent="0.3">
      <c r="A44" s="23" t="s">
        <v>58</v>
      </c>
      <c r="B44" s="23"/>
      <c r="C44" s="24" t="s">
        <v>59</v>
      </c>
      <c r="D44" s="24"/>
      <c r="E44" s="24"/>
      <c r="F44" s="24"/>
      <c r="G44" s="25">
        <v>1450000</v>
      </c>
      <c r="H44" s="25">
        <v>1114990.8799999999</v>
      </c>
      <c r="I44" s="25">
        <v>1114990.8799999999</v>
      </c>
      <c r="J44" s="26"/>
      <c r="K44" s="27">
        <f t="shared" si="0"/>
        <v>0</v>
      </c>
    </row>
    <row r="45" spans="1:12" ht="16.5" thickBot="1" x14ac:dyDescent="0.3">
      <c r="A45" s="23" t="s">
        <v>60</v>
      </c>
      <c r="B45" s="23"/>
      <c r="C45" s="24" t="s">
        <v>61</v>
      </c>
      <c r="D45" s="24"/>
      <c r="E45" s="24"/>
      <c r="F45" s="24"/>
      <c r="G45" s="25">
        <v>1800000</v>
      </c>
      <c r="H45" s="25">
        <v>6681785.7699999996</v>
      </c>
      <c r="I45" s="25">
        <v>1581255.18</v>
      </c>
      <c r="J45" s="26"/>
      <c r="K45" s="27">
        <f t="shared" si="0"/>
        <v>5100530.59</v>
      </c>
    </row>
    <row r="46" spans="1:12" ht="16.5" customHeight="1" thickBot="1" x14ac:dyDescent="0.3">
      <c r="A46" s="23" t="s">
        <v>62</v>
      </c>
      <c r="B46" s="23"/>
      <c r="C46" s="24" t="s">
        <v>63</v>
      </c>
      <c r="D46" s="24"/>
      <c r="E46" s="24"/>
      <c r="F46" s="24"/>
      <c r="G46" s="25">
        <v>32000000</v>
      </c>
      <c r="H46" s="25">
        <v>107352910.39</v>
      </c>
      <c r="I46" s="25">
        <v>32446615.989999998</v>
      </c>
      <c r="J46" s="26"/>
      <c r="K46" s="27">
        <f t="shared" si="0"/>
        <v>74906294.400000006</v>
      </c>
    </row>
    <row r="47" spans="1:12" ht="16.5" customHeight="1" thickBot="1" x14ac:dyDescent="0.3">
      <c r="A47" s="23" t="s">
        <v>64</v>
      </c>
      <c r="B47" s="23"/>
      <c r="C47" s="24" t="s">
        <v>65</v>
      </c>
      <c r="D47" s="24"/>
      <c r="E47" s="24"/>
      <c r="F47" s="24"/>
      <c r="G47" s="25">
        <v>1500000</v>
      </c>
      <c r="H47" s="25">
        <v>1319080</v>
      </c>
      <c r="I47" s="25">
        <v>1319080</v>
      </c>
      <c r="J47" s="26"/>
      <c r="K47" s="27">
        <f t="shared" si="0"/>
        <v>0</v>
      </c>
    </row>
    <row r="48" spans="1:12" ht="16.5" customHeight="1" thickBot="1" x14ac:dyDescent="0.3">
      <c r="A48" s="23" t="s">
        <v>66</v>
      </c>
      <c r="B48" s="23"/>
      <c r="C48" s="24" t="s">
        <v>67</v>
      </c>
      <c r="D48" s="24"/>
      <c r="E48" s="24"/>
      <c r="F48" s="24"/>
      <c r="G48" s="25">
        <v>100</v>
      </c>
      <c r="H48" s="25">
        <v>0</v>
      </c>
      <c r="I48" s="25">
        <v>0</v>
      </c>
      <c r="J48" s="26"/>
      <c r="K48" s="27">
        <f t="shared" si="0"/>
        <v>0</v>
      </c>
    </row>
    <row r="49" spans="1:11" ht="16.5" thickBot="1" x14ac:dyDescent="0.3">
      <c r="A49" s="33" t="s">
        <v>11</v>
      </c>
      <c r="B49" s="33"/>
      <c r="C49" s="33"/>
      <c r="D49" s="33"/>
      <c r="E49" s="33"/>
      <c r="F49" s="33"/>
      <c r="G49" s="29">
        <f>G48+G47+G46+G45+G44+G43+G42+G41+G40</f>
        <v>57600100</v>
      </c>
      <c r="H49" s="29">
        <f>SUM(H40:H48)</f>
        <v>163807363</v>
      </c>
      <c r="I49" s="29">
        <f>I48+I47+I46+I45+I44+I43+I42+I41+I40</f>
        <v>51620577.699999996</v>
      </c>
      <c r="J49" s="26"/>
      <c r="K49" s="27"/>
    </row>
    <row r="50" spans="1:11" ht="14.25" customHeight="1" thickBot="1" x14ac:dyDescent="0.3">
      <c r="A50" s="23" t="s">
        <v>68</v>
      </c>
      <c r="B50" s="23"/>
      <c r="C50" s="24" t="s">
        <v>69</v>
      </c>
      <c r="D50" s="24"/>
      <c r="E50" s="24"/>
      <c r="F50" s="24"/>
      <c r="G50" s="25">
        <v>300000</v>
      </c>
      <c r="H50" s="25">
        <v>188911.25</v>
      </c>
      <c r="I50" s="25">
        <v>188911.25</v>
      </c>
      <c r="J50" s="26"/>
      <c r="K50" s="27">
        <f t="shared" si="0"/>
        <v>0</v>
      </c>
    </row>
    <row r="51" spans="1:11" ht="14.25" customHeight="1" thickBot="1" x14ac:dyDescent="0.3">
      <c r="A51" s="23" t="s">
        <v>70</v>
      </c>
      <c r="B51" s="23"/>
      <c r="C51" s="24" t="s">
        <v>71</v>
      </c>
      <c r="D51" s="24"/>
      <c r="E51" s="24"/>
      <c r="F51" s="24"/>
      <c r="G51" s="25">
        <v>20000</v>
      </c>
      <c r="H51" s="25">
        <v>16951.5</v>
      </c>
      <c r="I51" s="25">
        <v>16951.5</v>
      </c>
      <c r="J51" s="26"/>
      <c r="K51" s="27">
        <f t="shared" si="0"/>
        <v>0</v>
      </c>
    </row>
    <row r="52" spans="1:11" ht="14.25" customHeight="1" thickBot="1" x14ac:dyDescent="0.3">
      <c r="A52" s="23" t="s">
        <v>72</v>
      </c>
      <c r="B52" s="23"/>
      <c r="C52" s="24" t="s">
        <v>73</v>
      </c>
      <c r="D52" s="24"/>
      <c r="E52" s="24"/>
      <c r="F52" s="24"/>
      <c r="G52" s="25">
        <v>1100000</v>
      </c>
      <c r="H52" s="25">
        <v>608916.6</v>
      </c>
      <c r="I52" s="25">
        <v>608916.6</v>
      </c>
      <c r="J52" s="26"/>
      <c r="K52" s="27">
        <f t="shared" si="0"/>
        <v>0</v>
      </c>
    </row>
    <row r="53" spans="1:11" ht="16.5" thickBot="1" x14ac:dyDescent="0.3">
      <c r="A53" s="33" t="s">
        <v>16</v>
      </c>
      <c r="B53" s="33"/>
      <c r="C53" s="33"/>
      <c r="D53" s="33"/>
      <c r="E53" s="33"/>
      <c r="F53" s="33"/>
      <c r="G53" s="29">
        <f>SUM(G50:G52)</f>
        <v>1420000</v>
      </c>
      <c r="H53" s="29">
        <f>SUM(H50:H52)</f>
        <v>814779.35</v>
      </c>
      <c r="I53" s="29">
        <f>SUM(I50:I52)</f>
        <v>814779.35</v>
      </c>
      <c r="J53" s="26"/>
      <c r="K53" s="27"/>
    </row>
    <row r="54" spans="1:11" ht="19.5" thickBot="1" x14ac:dyDescent="0.3">
      <c r="A54" s="30" t="s">
        <v>74</v>
      </c>
      <c r="B54" s="30"/>
      <c r="C54" s="30"/>
      <c r="D54" s="30"/>
      <c r="E54" s="30"/>
      <c r="F54" s="30"/>
      <c r="G54" s="31">
        <f>G53+G49</f>
        <v>59020100</v>
      </c>
      <c r="H54" s="31">
        <f>H53+H49</f>
        <v>164622142.34999999</v>
      </c>
      <c r="I54" s="31">
        <f>I53+I49</f>
        <v>52435357.049999997</v>
      </c>
      <c r="J54" s="26"/>
      <c r="K54" s="27"/>
    </row>
    <row r="55" spans="1:11" ht="13.5" customHeight="1" thickBot="1" x14ac:dyDescent="0.3">
      <c r="A55" s="23" t="s">
        <v>75</v>
      </c>
      <c r="B55" s="23"/>
      <c r="C55" s="24" t="s">
        <v>76</v>
      </c>
      <c r="D55" s="24"/>
      <c r="E55" s="24"/>
      <c r="F55" s="24"/>
      <c r="G55" s="25">
        <v>640000</v>
      </c>
      <c r="H55" s="25">
        <v>1705467.56</v>
      </c>
      <c r="I55" s="25">
        <v>899373.62</v>
      </c>
      <c r="J55" s="26"/>
      <c r="K55" s="27">
        <f t="shared" si="0"/>
        <v>806093.94000000006</v>
      </c>
    </row>
    <row r="56" spans="1:11" ht="14.25" customHeight="1" thickBot="1" x14ac:dyDescent="0.3">
      <c r="A56" s="23" t="s">
        <v>77</v>
      </c>
      <c r="B56" s="23"/>
      <c r="C56" s="24" t="s">
        <v>78</v>
      </c>
      <c r="D56" s="24"/>
      <c r="E56" s="24"/>
      <c r="F56" s="24"/>
      <c r="G56" s="25">
        <v>1000000</v>
      </c>
      <c r="H56" s="25">
        <v>2550877</v>
      </c>
      <c r="I56" s="25">
        <v>2550877</v>
      </c>
      <c r="J56" s="26"/>
      <c r="K56" s="27">
        <f t="shared" si="0"/>
        <v>0</v>
      </c>
    </row>
    <row r="57" spans="1:11" ht="14.25" customHeight="1" thickBot="1" x14ac:dyDescent="0.3">
      <c r="A57" s="23" t="s">
        <v>79</v>
      </c>
      <c r="B57" s="23"/>
      <c r="C57" s="24" t="s">
        <v>80</v>
      </c>
      <c r="D57" s="24"/>
      <c r="E57" s="24"/>
      <c r="F57" s="24"/>
      <c r="G57" s="25">
        <v>486000</v>
      </c>
      <c r="H57" s="25">
        <v>1112865.45</v>
      </c>
      <c r="I57" s="25">
        <v>348152.85</v>
      </c>
      <c r="J57" s="26"/>
      <c r="K57" s="27">
        <f t="shared" si="0"/>
        <v>764712.6</v>
      </c>
    </row>
    <row r="58" spans="1:11" ht="17.25" customHeight="1" thickBot="1" x14ac:dyDescent="0.3">
      <c r="A58" s="23" t="s">
        <v>81</v>
      </c>
      <c r="B58" s="23"/>
      <c r="C58" s="24" t="s">
        <v>82</v>
      </c>
      <c r="D58" s="24"/>
      <c r="E58" s="24"/>
      <c r="F58" s="24"/>
      <c r="G58" s="25">
        <v>200000</v>
      </c>
      <c r="H58" s="25">
        <v>7827563.6200000001</v>
      </c>
      <c r="I58" s="25">
        <v>6625.97</v>
      </c>
      <c r="J58" s="26"/>
      <c r="K58" s="27">
        <f t="shared" si="0"/>
        <v>7820937.6500000004</v>
      </c>
    </row>
    <row r="59" spans="1:11" ht="17.25" customHeight="1" thickBot="1" x14ac:dyDescent="0.3">
      <c r="A59" s="23" t="s">
        <v>83</v>
      </c>
      <c r="B59" s="23"/>
      <c r="C59" s="24" t="s">
        <v>84</v>
      </c>
      <c r="D59" s="24"/>
      <c r="E59" s="24"/>
      <c r="F59" s="24"/>
      <c r="G59" s="25">
        <v>26700000</v>
      </c>
      <c r="H59" s="25">
        <v>140902658.78</v>
      </c>
      <c r="I59" s="25">
        <v>22564444.190000001</v>
      </c>
      <c r="J59" s="26"/>
      <c r="K59" s="27">
        <f t="shared" si="0"/>
        <v>118338214.59</v>
      </c>
    </row>
    <row r="60" spans="1:11" ht="18" customHeight="1" thickBot="1" x14ac:dyDescent="0.3">
      <c r="A60" s="23" t="s">
        <v>85</v>
      </c>
      <c r="B60" s="23"/>
      <c r="C60" s="24" t="s">
        <v>86</v>
      </c>
      <c r="D60" s="24"/>
      <c r="E60" s="24"/>
      <c r="F60" s="24"/>
      <c r="G60" s="25">
        <v>100</v>
      </c>
      <c r="H60" s="25">
        <v>0</v>
      </c>
      <c r="I60" s="25">
        <v>0</v>
      </c>
      <c r="J60" s="26"/>
      <c r="K60" s="27">
        <f t="shared" si="0"/>
        <v>0</v>
      </c>
    </row>
    <row r="61" spans="1:11" ht="14.25" customHeight="1" thickBot="1" x14ac:dyDescent="0.3">
      <c r="A61" s="23" t="s">
        <v>87</v>
      </c>
      <c r="B61" s="23"/>
      <c r="C61" s="24" t="s">
        <v>88</v>
      </c>
      <c r="D61" s="24"/>
      <c r="E61" s="24"/>
      <c r="F61" s="24"/>
      <c r="G61" s="25">
        <v>9000</v>
      </c>
      <c r="H61" s="25">
        <v>0</v>
      </c>
      <c r="I61" s="25">
        <v>0</v>
      </c>
      <c r="J61" s="26"/>
      <c r="K61" s="27">
        <f t="shared" si="0"/>
        <v>0</v>
      </c>
    </row>
    <row r="62" spans="1:11" ht="14.25" customHeight="1" thickBot="1" x14ac:dyDescent="0.3">
      <c r="A62" s="23" t="s">
        <v>89</v>
      </c>
      <c r="B62" s="23"/>
      <c r="C62" s="24" t="s">
        <v>90</v>
      </c>
      <c r="D62" s="24"/>
      <c r="E62" s="24"/>
      <c r="F62" s="24"/>
      <c r="G62" s="25">
        <v>100</v>
      </c>
      <c r="H62" s="25">
        <v>0</v>
      </c>
      <c r="I62" s="25">
        <v>0</v>
      </c>
      <c r="J62" s="26"/>
      <c r="K62" s="27">
        <f t="shared" si="0"/>
        <v>0</v>
      </c>
    </row>
    <row r="63" spans="1:11" ht="16.5" customHeight="1" thickBot="1" x14ac:dyDescent="0.3">
      <c r="A63" s="23" t="s">
        <v>91</v>
      </c>
      <c r="B63" s="23"/>
      <c r="C63" s="24" t="s">
        <v>92</v>
      </c>
      <c r="D63" s="24"/>
      <c r="E63" s="24"/>
      <c r="F63" s="24"/>
      <c r="G63" s="25">
        <v>100</v>
      </c>
      <c r="H63" s="25">
        <v>0</v>
      </c>
      <c r="I63" s="25">
        <v>0</v>
      </c>
      <c r="J63" s="26"/>
      <c r="K63" s="27">
        <f t="shared" si="0"/>
        <v>0</v>
      </c>
    </row>
    <row r="64" spans="1:11" ht="18.75" customHeight="1" thickBot="1" x14ac:dyDescent="0.3">
      <c r="A64" s="23" t="s">
        <v>93</v>
      </c>
      <c r="B64" s="23"/>
      <c r="C64" s="24" t="s">
        <v>94</v>
      </c>
      <c r="D64" s="24"/>
      <c r="E64" s="24"/>
      <c r="F64" s="24"/>
      <c r="G64" s="25">
        <v>100</v>
      </c>
      <c r="H64" s="25">
        <v>2072</v>
      </c>
      <c r="I64" s="25">
        <v>2072</v>
      </c>
      <c r="J64" s="26"/>
      <c r="K64" s="27">
        <f t="shared" si="0"/>
        <v>0</v>
      </c>
    </row>
    <row r="65" spans="1:12" ht="17.25" customHeight="1" thickBot="1" x14ac:dyDescent="0.3">
      <c r="A65" s="23" t="s">
        <v>95</v>
      </c>
      <c r="B65" s="23"/>
      <c r="C65" s="24" t="s">
        <v>96</v>
      </c>
      <c r="D65" s="24"/>
      <c r="E65" s="24"/>
      <c r="F65" s="24"/>
      <c r="G65" s="25">
        <v>3201000</v>
      </c>
      <c r="H65" s="25">
        <v>3001000</v>
      </c>
      <c r="I65" s="25">
        <v>3001000</v>
      </c>
      <c r="J65" s="26"/>
      <c r="K65" s="27">
        <f t="shared" si="0"/>
        <v>0</v>
      </c>
    </row>
    <row r="66" spans="1:12" ht="14.25" customHeight="1" thickBot="1" x14ac:dyDescent="0.3">
      <c r="A66" s="23" t="s">
        <v>97</v>
      </c>
      <c r="B66" s="23"/>
      <c r="C66" s="24" t="s">
        <v>98</v>
      </c>
      <c r="D66" s="24"/>
      <c r="E66" s="24"/>
      <c r="F66" s="24"/>
      <c r="G66" s="25">
        <v>200000</v>
      </c>
      <c r="H66" s="25">
        <v>236876.96</v>
      </c>
      <c r="I66" s="25">
        <v>236876.96</v>
      </c>
      <c r="J66" s="26"/>
      <c r="K66" s="27">
        <f t="shared" si="0"/>
        <v>0</v>
      </c>
    </row>
    <row r="67" spans="1:12" ht="16.5" customHeight="1" thickBot="1" x14ac:dyDescent="0.3">
      <c r="A67" s="23" t="s">
        <v>99</v>
      </c>
      <c r="B67" s="23"/>
      <c r="C67" s="24" t="s">
        <v>100</v>
      </c>
      <c r="D67" s="24"/>
      <c r="E67" s="24"/>
      <c r="F67" s="24"/>
      <c r="G67" s="25">
        <v>20000</v>
      </c>
      <c r="H67" s="25">
        <v>0</v>
      </c>
      <c r="I67" s="25">
        <v>0</v>
      </c>
      <c r="J67" s="26"/>
      <c r="K67" s="27">
        <f t="shared" si="0"/>
        <v>0</v>
      </c>
    </row>
    <row r="68" spans="1:12" ht="16.5" customHeight="1" thickBot="1" x14ac:dyDescent="0.3">
      <c r="A68" s="23" t="s">
        <v>101</v>
      </c>
      <c r="B68" s="23"/>
      <c r="C68" s="24" t="s">
        <v>102</v>
      </c>
      <c r="D68" s="24"/>
      <c r="E68" s="24"/>
      <c r="F68" s="24"/>
      <c r="G68" s="25">
        <v>100</v>
      </c>
      <c r="H68" s="25">
        <v>0</v>
      </c>
      <c r="I68" s="25">
        <v>0</v>
      </c>
      <c r="J68" s="26"/>
      <c r="K68" s="27">
        <f t="shared" si="0"/>
        <v>0</v>
      </c>
    </row>
    <row r="69" spans="1:12" ht="16.5" customHeight="1" thickBot="1" x14ac:dyDescent="0.3">
      <c r="A69" s="23" t="s">
        <v>103</v>
      </c>
      <c r="B69" s="23"/>
      <c r="C69" s="24" t="s">
        <v>104</v>
      </c>
      <c r="D69" s="24"/>
      <c r="E69" s="24"/>
      <c r="F69" s="24"/>
      <c r="G69" s="25">
        <v>5800000</v>
      </c>
      <c r="H69" s="25">
        <v>9736111.0899999999</v>
      </c>
      <c r="I69" s="25">
        <v>6135252.2199999997</v>
      </c>
      <c r="J69" s="26"/>
      <c r="K69" s="27">
        <f t="shared" si="0"/>
        <v>3600858.87</v>
      </c>
    </row>
    <row r="70" spans="1:12" s="22" customFormat="1" ht="32.25" customHeight="1" thickBot="1" x14ac:dyDescent="0.3">
      <c r="A70" s="17" t="s">
        <v>2</v>
      </c>
      <c r="B70" s="17"/>
      <c r="C70" s="17" t="s">
        <v>3</v>
      </c>
      <c r="D70" s="17"/>
      <c r="E70" s="17"/>
      <c r="F70" s="17"/>
      <c r="G70" s="18" t="s">
        <v>4</v>
      </c>
      <c r="H70" s="19" t="s">
        <v>5</v>
      </c>
      <c r="I70" s="18" t="s">
        <v>6</v>
      </c>
      <c r="J70" s="20"/>
      <c r="K70" s="27"/>
      <c r="L70" s="21"/>
    </row>
    <row r="71" spans="1:12" ht="16.5" customHeight="1" thickBot="1" x14ac:dyDescent="0.3">
      <c r="A71" s="23" t="s">
        <v>105</v>
      </c>
      <c r="B71" s="23"/>
      <c r="C71" s="24" t="s">
        <v>106</v>
      </c>
      <c r="D71" s="24"/>
      <c r="E71" s="24"/>
      <c r="F71" s="24"/>
      <c r="G71" s="25">
        <v>1500000</v>
      </c>
      <c r="H71" s="25">
        <v>2321378.36</v>
      </c>
      <c r="I71" s="25">
        <v>1705860.86</v>
      </c>
      <c r="J71" s="26"/>
      <c r="K71" s="27">
        <f t="shared" si="0"/>
        <v>615517.49999999977</v>
      </c>
    </row>
    <row r="72" spans="1:12" ht="16.5" customHeight="1" thickBot="1" x14ac:dyDescent="0.3">
      <c r="A72" s="23" t="s">
        <v>107</v>
      </c>
      <c r="B72" s="23"/>
      <c r="C72" s="24" t="s">
        <v>108</v>
      </c>
      <c r="D72" s="24"/>
      <c r="E72" s="24"/>
      <c r="F72" s="24"/>
      <c r="G72" s="25">
        <v>100</v>
      </c>
      <c r="H72" s="25">
        <v>0</v>
      </c>
      <c r="I72" s="25">
        <v>0</v>
      </c>
      <c r="J72" s="26"/>
      <c r="K72" s="27">
        <f t="shared" si="0"/>
        <v>0</v>
      </c>
    </row>
    <row r="73" spans="1:12" ht="16.5" thickBot="1" x14ac:dyDescent="0.3">
      <c r="A73" s="33" t="s">
        <v>11</v>
      </c>
      <c r="B73" s="33"/>
      <c r="C73" s="33"/>
      <c r="D73" s="33"/>
      <c r="E73" s="33"/>
      <c r="F73" s="33"/>
      <c r="G73" s="29">
        <f>G72+G71+G69+G68+G67+G66+G65+G64+G63+G62+G61+G60+G59+G58+G57+G56+G55</f>
        <v>39756600</v>
      </c>
      <c r="H73" s="29">
        <f>SUM(H55:H72)</f>
        <v>169396870.82000002</v>
      </c>
      <c r="I73" s="29">
        <f>I72+I71+I69+I68+I67+I66+I65+I64+I63+I62+I61+I60+I59+I58+I57+I56+I55</f>
        <v>37450535.670000002</v>
      </c>
      <c r="J73" s="26"/>
      <c r="K73" s="27"/>
    </row>
    <row r="74" spans="1:12" ht="16.5" customHeight="1" thickBot="1" x14ac:dyDescent="0.3">
      <c r="A74" s="23" t="s">
        <v>109</v>
      </c>
      <c r="B74" s="23"/>
      <c r="C74" s="24" t="s">
        <v>110</v>
      </c>
      <c r="D74" s="24"/>
      <c r="E74" s="24"/>
      <c r="F74" s="24"/>
      <c r="G74" s="25">
        <v>100</v>
      </c>
      <c r="H74" s="25">
        <v>42684</v>
      </c>
      <c r="I74" s="25">
        <v>0</v>
      </c>
      <c r="J74" s="26"/>
      <c r="K74" s="27">
        <f t="shared" si="0"/>
        <v>42684</v>
      </c>
    </row>
    <row r="75" spans="1:12" ht="16.5" customHeight="1" thickBot="1" x14ac:dyDescent="0.3">
      <c r="A75" s="23" t="s">
        <v>111</v>
      </c>
      <c r="B75" s="23"/>
      <c r="C75" s="24" t="s">
        <v>112</v>
      </c>
      <c r="D75" s="24"/>
      <c r="E75" s="24"/>
      <c r="F75" s="24"/>
      <c r="G75" s="25">
        <v>90000</v>
      </c>
      <c r="H75" s="25">
        <v>166512.29999999999</v>
      </c>
      <c r="I75" s="25">
        <v>75589.75</v>
      </c>
      <c r="J75" s="26"/>
      <c r="K75" s="27">
        <f t="shared" si="0"/>
        <v>90922.549999999988</v>
      </c>
    </row>
    <row r="76" spans="1:12" ht="16.5" customHeight="1" thickBot="1" x14ac:dyDescent="0.3">
      <c r="A76" s="23" t="s">
        <v>113</v>
      </c>
      <c r="B76" s="23"/>
      <c r="C76" s="24" t="s">
        <v>114</v>
      </c>
      <c r="D76" s="24"/>
      <c r="E76" s="24"/>
      <c r="F76" s="24"/>
      <c r="G76" s="25">
        <v>100000</v>
      </c>
      <c r="H76" s="25">
        <v>96300</v>
      </c>
      <c r="I76" s="25">
        <v>0</v>
      </c>
      <c r="J76" s="26"/>
      <c r="K76" s="27">
        <f t="shared" ref="K76:K83" si="1">H76-I76</f>
        <v>96300</v>
      </c>
    </row>
    <row r="77" spans="1:12" ht="16.5" customHeight="1" thickBot="1" x14ac:dyDescent="0.3">
      <c r="A77" s="23" t="s">
        <v>115</v>
      </c>
      <c r="B77" s="23"/>
      <c r="C77" s="24" t="s">
        <v>116</v>
      </c>
      <c r="D77" s="24"/>
      <c r="E77" s="24"/>
      <c r="F77" s="24"/>
      <c r="G77" s="25">
        <v>60000</v>
      </c>
      <c r="H77" s="25">
        <v>115618</v>
      </c>
      <c r="I77" s="25">
        <v>40100</v>
      </c>
      <c r="J77" s="26"/>
      <c r="K77" s="27">
        <f t="shared" si="1"/>
        <v>75518</v>
      </c>
    </row>
    <row r="78" spans="1:12" ht="16.5" thickBot="1" x14ac:dyDescent="0.3">
      <c r="A78" s="33" t="s">
        <v>16</v>
      </c>
      <c r="B78" s="33"/>
      <c r="C78" s="33"/>
      <c r="D78" s="33"/>
      <c r="E78" s="33"/>
      <c r="F78" s="33"/>
      <c r="G78" s="29">
        <f>SUM(G74:G77)</f>
        <v>250100</v>
      </c>
      <c r="H78" s="29">
        <f>SUM(H74:H77)</f>
        <v>421114.3</v>
      </c>
      <c r="I78" s="29">
        <f>SUM(I74:I77)</f>
        <v>115689.75</v>
      </c>
      <c r="J78" s="26"/>
      <c r="K78" s="27"/>
    </row>
    <row r="79" spans="1:12" ht="19.5" thickBot="1" x14ac:dyDescent="0.3">
      <c r="A79" s="30" t="s">
        <v>117</v>
      </c>
      <c r="B79" s="30"/>
      <c r="C79" s="30"/>
      <c r="D79" s="30"/>
      <c r="E79" s="30"/>
      <c r="F79" s="30"/>
      <c r="G79" s="31">
        <f>G78+G73</f>
        <v>40006700</v>
      </c>
      <c r="H79" s="31">
        <f>H78+H73</f>
        <v>169817985.12000003</v>
      </c>
      <c r="I79" s="31">
        <f>I78+I73</f>
        <v>37566225.420000002</v>
      </c>
      <c r="J79" s="26"/>
      <c r="K79" s="27"/>
    </row>
    <row r="80" spans="1:12" ht="16.5" customHeight="1" thickBot="1" x14ac:dyDescent="0.3">
      <c r="A80" s="23" t="s">
        <v>118</v>
      </c>
      <c r="B80" s="23"/>
      <c r="C80" s="24" t="s">
        <v>119</v>
      </c>
      <c r="D80" s="24"/>
      <c r="E80" s="24"/>
      <c r="F80" s="24"/>
      <c r="G80" s="25">
        <v>1000000</v>
      </c>
      <c r="H80" s="25">
        <v>896222.65</v>
      </c>
      <c r="I80" s="25">
        <v>896222.65</v>
      </c>
      <c r="J80" s="26"/>
      <c r="K80" s="27">
        <f t="shared" si="1"/>
        <v>0</v>
      </c>
    </row>
    <row r="81" spans="1:11" ht="16.5" thickBot="1" x14ac:dyDescent="0.3">
      <c r="A81" s="33" t="s">
        <v>11</v>
      </c>
      <c r="B81" s="33"/>
      <c r="C81" s="33"/>
      <c r="D81" s="33"/>
      <c r="E81" s="33"/>
      <c r="F81" s="33"/>
      <c r="G81" s="29">
        <f>SUM(G80)</f>
        <v>1000000</v>
      </c>
      <c r="H81" s="29">
        <f>SUM(H80)</f>
        <v>896222.65</v>
      </c>
      <c r="I81" s="29">
        <f>SUM(I80)</f>
        <v>896222.65</v>
      </c>
      <c r="J81" s="26"/>
      <c r="K81" s="27"/>
    </row>
    <row r="82" spans="1:11" ht="16.5" thickBot="1" x14ac:dyDescent="0.3">
      <c r="A82" s="23" t="s">
        <v>120</v>
      </c>
      <c r="B82" s="23"/>
      <c r="C82" s="24" t="s">
        <v>121</v>
      </c>
      <c r="D82" s="24"/>
      <c r="E82" s="24"/>
      <c r="F82" s="24"/>
      <c r="G82" s="25">
        <v>2000</v>
      </c>
      <c r="H82" s="25">
        <v>2900</v>
      </c>
      <c r="I82" s="25">
        <v>2900</v>
      </c>
      <c r="J82" s="26"/>
      <c r="K82" s="27">
        <f t="shared" si="1"/>
        <v>0</v>
      </c>
    </row>
    <row r="83" spans="1:11" ht="16.5" customHeight="1" thickBot="1" x14ac:dyDescent="0.3">
      <c r="A83" s="23" t="s">
        <v>122</v>
      </c>
      <c r="B83" s="23"/>
      <c r="C83" s="24" t="s">
        <v>123</v>
      </c>
      <c r="D83" s="24"/>
      <c r="E83" s="24"/>
      <c r="F83" s="24"/>
      <c r="G83" s="25">
        <v>150000</v>
      </c>
      <c r="H83" s="25">
        <v>235601.77</v>
      </c>
      <c r="I83" s="25">
        <v>218206.14</v>
      </c>
      <c r="J83" s="26"/>
      <c r="K83" s="27">
        <f t="shared" si="1"/>
        <v>17395.629999999976</v>
      </c>
    </row>
    <row r="84" spans="1:11" ht="16.5" thickBot="1" x14ac:dyDescent="0.3">
      <c r="A84" s="33" t="s">
        <v>30</v>
      </c>
      <c r="B84" s="33"/>
      <c r="C84" s="33"/>
      <c r="D84" s="33"/>
      <c r="E84" s="33"/>
      <c r="F84" s="33"/>
      <c r="G84" s="29">
        <f>SUM(G82:G83)</f>
        <v>152000</v>
      </c>
      <c r="H84" s="29">
        <f>SUM(H82:H83)</f>
        <v>238501.77</v>
      </c>
      <c r="I84" s="29">
        <f>SUM(I82:I83)</f>
        <v>221106.14</v>
      </c>
      <c r="J84" s="26"/>
      <c r="K84" s="27"/>
    </row>
    <row r="85" spans="1:11" ht="19.5" thickBot="1" x14ac:dyDescent="0.3">
      <c r="A85" s="30" t="s">
        <v>124</v>
      </c>
      <c r="B85" s="30"/>
      <c r="C85" s="30"/>
      <c r="D85" s="30"/>
      <c r="E85" s="30"/>
      <c r="F85" s="30"/>
      <c r="G85" s="31">
        <f>G84+G81</f>
        <v>1152000</v>
      </c>
      <c r="H85" s="31">
        <f>H84+H81</f>
        <v>1134724.42</v>
      </c>
      <c r="I85" s="31">
        <f>I84+I81</f>
        <v>1117328.79</v>
      </c>
      <c r="J85" s="26"/>
      <c r="K85" s="27"/>
    </row>
    <row r="86" spans="1:11" ht="16.5" customHeight="1" thickBot="1" x14ac:dyDescent="0.3">
      <c r="A86" s="23" t="s">
        <v>125</v>
      </c>
      <c r="B86" s="23"/>
      <c r="C86" s="24" t="s">
        <v>126</v>
      </c>
      <c r="D86" s="24"/>
      <c r="E86" s="24"/>
      <c r="F86" s="24"/>
      <c r="G86" s="25">
        <v>0</v>
      </c>
      <c r="H86" s="25">
        <v>13636667.68</v>
      </c>
      <c r="I86" s="25">
        <v>13636667.68</v>
      </c>
      <c r="J86" s="26"/>
      <c r="K86" s="27">
        <f>H86-I86</f>
        <v>0</v>
      </c>
    </row>
    <row r="87" spans="1:11" ht="16.5" thickBot="1" x14ac:dyDescent="0.3">
      <c r="A87" s="33" t="s">
        <v>11</v>
      </c>
      <c r="B87" s="33"/>
      <c r="C87" s="33"/>
      <c r="D87" s="33"/>
      <c r="E87" s="33"/>
      <c r="F87" s="33"/>
      <c r="G87" s="29">
        <f>SUM(G86)</f>
        <v>0</v>
      </c>
      <c r="H87" s="29">
        <f>SUM(H86)</f>
        <v>13636667.68</v>
      </c>
      <c r="I87" s="29">
        <f>SUM(I86)</f>
        <v>13636667.68</v>
      </c>
      <c r="J87" s="26"/>
      <c r="K87" s="27"/>
    </row>
    <row r="88" spans="1:11" ht="19.5" thickBot="1" x14ac:dyDescent="0.3">
      <c r="A88" s="30" t="s">
        <v>127</v>
      </c>
      <c r="B88" s="30"/>
      <c r="C88" s="30"/>
      <c r="D88" s="30"/>
      <c r="E88" s="30"/>
      <c r="F88" s="30"/>
      <c r="G88" s="31">
        <f>G87</f>
        <v>0</v>
      </c>
      <c r="H88" s="31">
        <f>H87</f>
        <v>13636667.68</v>
      </c>
      <c r="I88" s="31">
        <f>I87</f>
        <v>13636667.68</v>
      </c>
      <c r="J88" s="26"/>
      <c r="K88" s="27"/>
    </row>
    <row r="89" spans="1:11" ht="19.5" thickBot="1" x14ac:dyDescent="0.35">
      <c r="A89" s="37" t="s">
        <v>128</v>
      </c>
      <c r="B89" s="37"/>
      <c r="C89" s="37"/>
      <c r="D89" s="37"/>
      <c r="E89" s="37"/>
      <c r="F89" s="37"/>
      <c r="G89" s="38">
        <f>G88+G85+G79+G54+G39+G27</f>
        <v>140976000</v>
      </c>
      <c r="H89" s="38">
        <f>H88+H85+H79+H54+H39+H27</f>
        <v>389685390.17000008</v>
      </c>
      <c r="I89" s="38">
        <f>I88+I85+I79+I54+I39+I27</f>
        <v>144915007.68000001</v>
      </c>
      <c r="J89" s="26"/>
      <c r="K89" s="27">
        <f>SUM(K11:K88)</f>
        <v>244770382.49000001</v>
      </c>
    </row>
    <row r="91" spans="1:11" x14ac:dyDescent="0.25">
      <c r="A91" s="39" t="s">
        <v>129</v>
      </c>
      <c r="B91" s="39"/>
      <c r="C91" s="39"/>
      <c r="D91" s="12"/>
      <c r="F91" s="40"/>
      <c r="G91" s="40"/>
      <c r="H91" s="41" t="s">
        <v>129</v>
      </c>
      <c r="I91" s="41"/>
    </row>
    <row r="92" spans="1:11" ht="18" x14ac:dyDescent="0.25">
      <c r="A92" s="42" t="s">
        <v>130</v>
      </c>
      <c r="B92" s="42"/>
      <c r="C92" s="42"/>
      <c r="D92" s="12"/>
      <c r="H92" s="43" t="s">
        <v>131</v>
      </c>
      <c r="I92" s="43"/>
    </row>
  </sheetData>
  <mergeCells count="150">
    <mergeCell ref="A89:F89"/>
    <mergeCell ref="A91:C91"/>
    <mergeCell ref="H91:I91"/>
    <mergeCell ref="A92:C92"/>
    <mergeCell ref="H92:I92"/>
    <mergeCell ref="A84:F84"/>
    <mergeCell ref="A85:F85"/>
    <mergeCell ref="A86:B86"/>
    <mergeCell ref="C86:F86"/>
    <mergeCell ref="A87:F87"/>
    <mergeCell ref="A88:F88"/>
    <mergeCell ref="A80:B80"/>
    <mergeCell ref="C80:F80"/>
    <mergeCell ref="A81:F81"/>
    <mergeCell ref="A82:B82"/>
    <mergeCell ref="C82:F82"/>
    <mergeCell ref="A83:B83"/>
    <mergeCell ref="C83:F83"/>
    <mergeCell ref="A76:B76"/>
    <mergeCell ref="C76:F76"/>
    <mergeCell ref="A77:B77"/>
    <mergeCell ref="C77:F77"/>
    <mergeCell ref="A78:F78"/>
    <mergeCell ref="A79:F79"/>
    <mergeCell ref="A72:B72"/>
    <mergeCell ref="C72:F72"/>
    <mergeCell ref="A73:F73"/>
    <mergeCell ref="A74:B74"/>
    <mergeCell ref="C74:F74"/>
    <mergeCell ref="A75:B75"/>
    <mergeCell ref="C75:F75"/>
    <mergeCell ref="A69:B69"/>
    <mergeCell ref="C69:F69"/>
    <mergeCell ref="A70:B70"/>
    <mergeCell ref="C70:F70"/>
    <mergeCell ref="A71:B71"/>
    <mergeCell ref="C71:F71"/>
    <mergeCell ref="A66:B66"/>
    <mergeCell ref="C66:F66"/>
    <mergeCell ref="A67:B67"/>
    <mergeCell ref="C67:F67"/>
    <mergeCell ref="A68:B68"/>
    <mergeCell ref="C68:F68"/>
    <mergeCell ref="A63:B63"/>
    <mergeCell ref="C63:F63"/>
    <mergeCell ref="A64:B64"/>
    <mergeCell ref="C64:F64"/>
    <mergeCell ref="A65:B65"/>
    <mergeCell ref="C65:F65"/>
    <mergeCell ref="A60:B60"/>
    <mergeCell ref="C60:F60"/>
    <mergeCell ref="A61:B61"/>
    <mergeCell ref="C61:F61"/>
    <mergeCell ref="A62:B62"/>
    <mergeCell ref="C62:F62"/>
    <mergeCell ref="A57:B57"/>
    <mergeCell ref="C57:F57"/>
    <mergeCell ref="A58:B58"/>
    <mergeCell ref="C58:F58"/>
    <mergeCell ref="A59:B59"/>
    <mergeCell ref="C59:F59"/>
    <mergeCell ref="A53:F53"/>
    <mergeCell ref="A54:F54"/>
    <mergeCell ref="A55:B55"/>
    <mergeCell ref="C55:F55"/>
    <mergeCell ref="A56:B56"/>
    <mergeCell ref="C56:F56"/>
    <mergeCell ref="A49:F49"/>
    <mergeCell ref="A50:B50"/>
    <mergeCell ref="C50:F50"/>
    <mergeCell ref="A51:B51"/>
    <mergeCell ref="C51:F51"/>
    <mergeCell ref="A52:B52"/>
    <mergeCell ref="C52:F52"/>
    <mergeCell ref="A46:B46"/>
    <mergeCell ref="C46:F46"/>
    <mergeCell ref="A47:B47"/>
    <mergeCell ref="C47:F47"/>
    <mergeCell ref="A48:B48"/>
    <mergeCell ref="C48:F48"/>
    <mergeCell ref="A43:B43"/>
    <mergeCell ref="C43:F43"/>
    <mergeCell ref="A44:B44"/>
    <mergeCell ref="C44:F44"/>
    <mergeCell ref="A45:B45"/>
    <mergeCell ref="C45:F45"/>
    <mergeCell ref="A40:B40"/>
    <mergeCell ref="C40:F40"/>
    <mergeCell ref="A41:B41"/>
    <mergeCell ref="C41:F41"/>
    <mergeCell ref="A42:B42"/>
    <mergeCell ref="C42:F42"/>
    <mergeCell ref="A36:B36"/>
    <mergeCell ref="C36:F36"/>
    <mergeCell ref="A37:B37"/>
    <mergeCell ref="C37:F37"/>
    <mergeCell ref="A38:F38"/>
    <mergeCell ref="A39:F39"/>
    <mergeCell ref="A33:B33"/>
    <mergeCell ref="C33:F33"/>
    <mergeCell ref="A34:B34"/>
    <mergeCell ref="C34:F34"/>
    <mergeCell ref="A35:B35"/>
    <mergeCell ref="C35:F35"/>
    <mergeCell ref="A29:F29"/>
    <mergeCell ref="A30:B30"/>
    <mergeCell ref="C30:F30"/>
    <mergeCell ref="A31:B31"/>
    <mergeCell ref="C31:F31"/>
    <mergeCell ref="A32:F32"/>
    <mergeCell ref="A24:F24"/>
    <mergeCell ref="A25:B25"/>
    <mergeCell ref="C25:F25"/>
    <mergeCell ref="A26:F26"/>
    <mergeCell ref="A27:F27"/>
    <mergeCell ref="A28:B28"/>
    <mergeCell ref="C28:F28"/>
    <mergeCell ref="A20:F20"/>
    <mergeCell ref="A21:B21"/>
    <mergeCell ref="C21:F21"/>
    <mergeCell ref="A22:B22"/>
    <mergeCell ref="C22:F22"/>
    <mergeCell ref="A23:B23"/>
    <mergeCell ref="C23:F23"/>
    <mergeCell ref="A16:F16"/>
    <mergeCell ref="A17:B17"/>
    <mergeCell ref="C17:F17"/>
    <mergeCell ref="A18:B18"/>
    <mergeCell ref="C18:F18"/>
    <mergeCell ref="A19:B19"/>
    <mergeCell ref="C19:F19"/>
    <mergeCell ref="A12:B12"/>
    <mergeCell ref="C12:F12"/>
    <mergeCell ref="A13:F13"/>
    <mergeCell ref="A14:B14"/>
    <mergeCell ref="C14:F14"/>
    <mergeCell ref="A15:B15"/>
    <mergeCell ref="C15:F15"/>
    <mergeCell ref="B7:I7"/>
    <mergeCell ref="B8:I8"/>
    <mergeCell ref="A10:B10"/>
    <mergeCell ref="C10:F10"/>
    <mergeCell ref="A11:B11"/>
    <mergeCell ref="C11:F11"/>
    <mergeCell ref="A1:B1"/>
    <mergeCell ref="A2:B2"/>
    <mergeCell ref="A3:B3"/>
    <mergeCell ref="A4:B4"/>
    <mergeCell ref="A5:B5"/>
    <mergeCell ref="A6:B6"/>
  </mergeCells>
  <pageMargins left="0.16" right="0.35" top="0.22" bottom="0.16" header="0.22" footer="0.1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بيان ت مداخيل التسيير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sfia aghouri</dc:creator>
  <cp:lastModifiedBy>sfia aghouri</cp:lastModifiedBy>
  <dcterms:created xsi:type="dcterms:W3CDTF">2025-05-22T10:47:47Z</dcterms:created>
  <dcterms:modified xsi:type="dcterms:W3CDTF">2025-05-22T10:47:48Z</dcterms:modified>
</cp:coreProperties>
</file>