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StagePFEADD\Taches\tache7\feuilles_separées_المالية لسنة 2024البيانات\"/>
    </mc:Choice>
  </mc:AlternateContent>
  <xr:revisionPtr revIDLastSave="0" documentId="8_{E6BF68EE-2869-4429-A508-33AF5643260F}" xr6:coauthVersionLast="47" xr6:coauthVersionMax="47" xr10:uidLastSave="{00000000-0000-0000-0000-000000000000}"/>
  <bookViews>
    <workbookView xWindow="-120" yWindow="-120" windowWidth="20730" windowHeight="11040" xr2:uid="{7726F925-2A96-4865-A423-0D6988463D15}"/>
  </bookViews>
  <sheets>
    <sheet name="قائمة مصاريف التجهيز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" i="1" l="1"/>
  <c r="F104" i="1"/>
  <c r="E103" i="1"/>
  <c r="E104" i="1" s="1"/>
  <c r="E105" i="1" s="1"/>
  <c r="D103" i="1"/>
  <c r="D104" i="1" s="1"/>
  <c r="D105" i="1" s="1"/>
  <c r="C103" i="1"/>
  <c r="C104" i="1" s="1"/>
  <c r="C105" i="1" s="1"/>
  <c r="F102" i="1"/>
  <c r="F101" i="1"/>
  <c r="D101" i="1"/>
  <c r="D102" i="1" s="1"/>
  <c r="C101" i="1"/>
  <c r="C102" i="1" s="1"/>
  <c r="I100" i="1"/>
  <c r="E100" i="1"/>
  <c r="D100" i="1"/>
  <c r="C100" i="1"/>
  <c r="G100" i="1" s="1"/>
  <c r="I99" i="1"/>
  <c r="E99" i="1"/>
  <c r="D99" i="1"/>
  <c r="C99" i="1"/>
  <c r="G99" i="1" s="1"/>
  <c r="E98" i="1"/>
  <c r="G98" i="1" s="1"/>
  <c r="D98" i="1"/>
  <c r="C98" i="1"/>
  <c r="E97" i="1"/>
  <c r="G97" i="1" s="1"/>
  <c r="G101" i="1" s="1"/>
  <c r="G102" i="1" s="1"/>
  <c r="D97" i="1"/>
  <c r="I97" i="1" s="1"/>
  <c r="C97" i="1"/>
  <c r="F96" i="1"/>
  <c r="F95" i="1"/>
  <c r="E94" i="1"/>
  <c r="E95" i="1" s="1"/>
  <c r="D94" i="1"/>
  <c r="D95" i="1" s="1"/>
  <c r="C94" i="1"/>
  <c r="G94" i="1" s="1"/>
  <c r="G95" i="1" s="1"/>
  <c r="F93" i="1"/>
  <c r="E92" i="1"/>
  <c r="E93" i="1" s="1"/>
  <c r="E96" i="1" s="1"/>
  <c r="D92" i="1"/>
  <c r="D93" i="1" s="1"/>
  <c r="D96" i="1" s="1"/>
  <c r="C92" i="1"/>
  <c r="C93" i="1" s="1"/>
  <c r="F91" i="1"/>
  <c r="F90" i="1"/>
  <c r="I89" i="1"/>
  <c r="E89" i="1"/>
  <c r="D89" i="1"/>
  <c r="C89" i="1"/>
  <c r="G89" i="1" s="1"/>
  <c r="I88" i="1"/>
  <c r="E88" i="1"/>
  <c r="D88" i="1"/>
  <c r="C88" i="1"/>
  <c r="G88" i="1" s="1"/>
  <c r="E87" i="1"/>
  <c r="G87" i="1" s="1"/>
  <c r="D87" i="1"/>
  <c r="C87" i="1"/>
  <c r="E86" i="1"/>
  <c r="D86" i="1"/>
  <c r="I86" i="1" s="1"/>
  <c r="C86" i="1"/>
  <c r="G86" i="1" s="1"/>
  <c r="E85" i="1"/>
  <c r="D85" i="1"/>
  <c r="I85" i="1" s="1"/>
  <c r="C85" i="1"/>
  <c r="G85" i="1" s="1"/>
  <c r="G84" i="1"/>
  <c r="E84" i="1"/>
  <c r="D84" i="1"/>
  <c r="C84" i="1"/>
  <c r="E83" i="1"/>
  <c r="G83" i="1" s="1"/>
  <c r="D83" i="1"/>
  <c r="C83" i="1"/>
  <c r="E82" i="1"/>
  <c r="E90" i="1" s="1"/>
  <c r="D82" i="1"/>
  <c r="D90" i="1" s="1"/>
  <c r="C82" i="1"/>
  <c r="C90" i="1" s="1"/>
  <c r="E81" i="1"/>
  <c r="D81" i="1"/>
  <c r="I81" i="1" s="1"/>
  <c r="C81" i="1"/>
  <c r="G81" i="1" s="1"/>
  <c r="E80" i="1"/>
  <c r="D80" i="1"/>
  <c r="I80" i="1" s="1"/>
  <c r="C80" i="1"/>
  <c r="G80" i="1" s="1"/>
  <c r="F78" i="1"/>
  <c r="G77" i="1"/>
  <c r="E77" i="1"/>
  <c r="D77" i="1"/>
  <c r="C77" i="1"/>
  <c r="E76" i="1"/>
  <c r="G76" i="1" s="1"/>
  <c r="D76" i="1"/>
  <c r="I76" i="1" s="1"/>
  <c r="C76" i="1"/>
  <c r="E75" i="1"/>
  <c r="E78" i="1" s="1"/>
  <c r="D75" i="1"/>
  <c r="I75" i="1" s="1"/>
  <c r="C75" i="1"/>
  <c r="G75" i="1" s="1"/>
  <c r="E74" i="1"/>
  <c r="D74" i="1"/>
  <c r="C74" i="1"/>
  <c r="C78" i="1" s="1"/>
  <c r="C91" i="1" s="1"/>
  <c r="I73" i="1"/>
  <c r="I78" i="1" s="1"/>
  <c r="G73" i="1"/>
  <c r="E73" i="1"/>
  <c r="D73" i="1"/>
  <c r="C73" i="1"/>
  <c r="I72" i="1"/>
  <c r="G72" i="1"/>
  <c r="E72" i="1"/>
  <c r="D72" i="1"/>
  <c r="D78" i="1" s="1"/>
  <c r="C72" i="1"/>
  <c r="F71" i="1"/>
  <c r="F70" i="1"/>
  <c r="E69" i="1"/>
  <c r="G69" i="1" s="1"/>
  <c r="D69" i="1"/>
  <c r="I69" i="1" s="1"/>
  <c r="C69" i="1"/>
  <c r="E68" i="1"/>
  <c r="E70" i="1" s="1"/>
  <c r="D68" i="1"/>
  <c r="I68" i="1" s="1"/>
  <c r="C68" i="1"/>
  <c r="G68" i="1" s="1"/>
  <c r="F67" i="1"/>
  <c r="C67" i="1"/>
  <c r="E66" i="1"/>
  <c r="D66" i="1"/>
  <c r="I66" i="1" s="1"/>
  <c r="C66" i="1"/>
  <c r="G66" i="1" s="1"/>
  <c r="E65" i="1"/>
  <c r="D65" i="1"/>
  <c r="I65" i="1" s="1"/>
  <c r="C65" i="1"/>
  <c r="G65" i="1" s="1"/>
  <c r="I64" i="1"/>
  <c r="G64" i="1"/>
  <c r="E64" i="1"/>
  <c r="D64" i="1"/>
  <c r="C64" i="1"/>
  <c r="I63" i="1"/>
  <c r="G63" i="1"/>
  <c r="E63" i="1"/>
  <c r="D63" i="1"/>
  <c r="C63" i="1"/>
  <c r="E62" i="1"/>
  <c r="G62" i="1" s="1"/>
  <c r="D62" i="1"/>
  <c r="D67" i="1" s="1"/>
  <c r="C62" i="1"/>
  <c r="F61" i="1"/>
  <c r="E60" i="1"/>
  <c r="E61" i="1" s="1"/>
  <c r="D60" i="1"/>
  <c r="D61" i="1" s="1"/>
  <c r="C60" i="1"/>
  <c r="C61" i="1" s="1"/>
  <c r="F59" i="1"/>
  <c r="E58" i="1"/>
  <c r="D58" i="1"/>
  <c r="D59" i="1" s="1"/>
  <c r="C58" i="1"/>
  <c r="G58" i="1" s="1"/>
  <c r="I57" i="1"/>
  <c r="E57" i="1"/>
  <c r="D57" i="1"/>
  <c r="C57" i="1"/>
  <c r="G57" i="1" s="1"/>
  <c r="I56" i="1"/>
  <c r="E56" i="1"/>
  <c r="D56" i="1"/>
  <c r="C56" i="1"/>
  <c r="G56" i="1" s="1"/>
  <c r="E55" i="1"/>
  <c r="I55" i="1" s="1"/>
  <c r="D55" i="1"/>
  <c r="C55" i="1"/>
  <c r="C59" i="1" s="1"/>
  <c r="F54" i="1"/>
  <c r="E53" i="1"/>
  <c r="G53" i="1" s="1"/>
  <c r="D53" i="1"/>
  <c r="I53" i="1" s="1"/>
  <c r="C53" i="1"/>
  <c r="E52" i="1"/>
  <c r="E54" i="1" s="1"/>
  <c r="D52" i="1"/>
  <c r="I52" i="1" s="1"/>
  <c r="C52" i="1"/>
  <c r="G52" i="1" s="1"/>
  <c r="E51" i="1"/>
  <c r="D51" i="1"/>
  <c r="C51" i="1"/>
  <c r="G51" i="1" s="1"/>
  <c r="I50" i="1"/>
  <c r="G50" i="1"/>
  <c r="E50" i="1"/>
  <c r="D50" i="1"/>
  <c r="D54" i="1" s="1"/>
  <c r="C50" i="1"/>
  <c r="C54" i="1" s="1"/>
  <c r="F48" i="1"/>
  <c r="I47" i="1"/>
  <c r="G47" i="1"/>
  <c r="E47" i="1"/>
  <c r="D47" i="1"/>
  <c r="C47" i="1"/>
  <c r="E46" i="1"/>
  <c r="G46" i="1" s="1"/>
  <c r="D46" i="1"/>
  <c r="I46" i="1" s="1"/>
  <c r="C46" i="1"/>
  <c r="E45" i="1"/>
  <c r="D45" i="1"/>
  <c r="I45" i="1" s="1"/>
  <c r="C45" i="1"/>
  <c r="G45" i="1" s="1"/>
  <c r="E44" i="1"/>
  <c r="D44" i="1"/>
  <c r="I44" i="1" s="1"/>
  <c r="I48" i="1" s="1"/>
  <c r="C44" i="1"/>
  <c r="G44" i="1" s="1"/>
  <c r="G43" i="1"/>
  <c r="E43" i="1"/>
  <c r="E48" i="1" s="1"/>
  <c r="D43" i="1"/>
  <c r="D48" i="1" s="1"/>
  <c r="C43" i="1"/>
  <c r="C48" i="1" s="1"/>
  <c r="F41" i="1"/>
  <c r="E40" i="1"/>
  <c r="I40" i="1" s="1"/>
  <c r="D40" i="1"/>
  <c r="C40" i="1"/>
  <c r="E39" i="1"/>
  <c r="G39" i="1" s="1"/>
  <c r="D39" i="1"/>
  <c r="I39" i="1" s="1"/>
  <c r="C39" i="1"/>
  <c r="E38" i="1"/>
  <c r="D38" i="1"/>
  <c r="I38" i="1" s="1"/>
  <c r="C38" i="1"/>
  <c r="G38" i="1" s="1"/>
  <c r="E37" i="1"/>
  <c r="E41" i="1" s="1"/>
  <c r="D37" i="1"/>
  <c r="I37" i="1" s="1"/>
  <c r="I41" i="1" s="1"/>
  <c r="C37" i="1"/>
  <c r="G37" i="1" s="1"/>
  <c r="F36" i="1"/>
  <c r="G35" i="1"/>
  <c r="E35" i="1"/>
  <c r="D35" i="1"/>
  <c r="C35" i="1"/>
  <c r="E34" i="1"/>
  <c r="G34" i="1" s="1"/>
  <c r="D34" i="1"/>
  <c r="C34" i="1"/>
  <c r="E33" i="1"/>
  <c r="E36" i="1" s="1"/>
  <c r="D33" i="1"/>
  <c r="D36" i="1" s="1"/>
  <c r="C33" i="1"/>
  <c r="G33" i="1" s="1"/>
  <c r="E32" i="1"/>
  <c r="D32" i="1"/>
  <c r="I32" i="1" s="1"/>
  <c r="C32" i="1"/>
  <c r="G32" i="1" s="1"/>
  <c r="E31" i="1"/>
  <c r="D31" i="1"/>
  <c r="I31" i="1" s="1"/>
  <c r="C31" i="1"/>
  <c r="G31" i="1" s="1"/>
  <c r="I30" i="1"/>
  <c r="G30" i="1"/>
  <c r="E30" i="1"/>
  <c r="D30" i="1"/>
  <c r="C30" i="1"/>
  <c r="I29" i="1"/>
  <c r="G29" i="1"/>
  <c r="E29" i="1"/>
  <c r="D29" i="1"/>
  <c r="C29" i="1"/>
  <c r="F28" i="1"/>
  <c r="F49" i="1" s="1"/>
  <c r="F106" i="1" s="1"/>
  <c r="E27" i="1"/>
  <c r="I27" i="1" s="1"/>
  <c r="D27" i="1"/>
  <c r="C27" i="1"/>
  <c r="E26" i="1"/>
  <c r="D26" i="1"/>
  <c r="I26" i="1" s="1"/>
  <c r="C26" i="1"/>
  <c r="G26" i="1" s="1"/>
  <c r="E25" i="1"/>
  <c r="D25" i="1"/>
  <c r="I25" i="1" s="1"/>
  <c r="C25" i="1"/>
  <c r="G25" i="1" s="1"/>
  <c r="E24" i="1"/>
  <c r="D24" i="1"/>
  <c r="I24" i="1" s="1"/>
  <c r="C24" i="1"/>
  <c r="G24" i="1" s="1"/>
  <c r="I23" i="1"/>
  <c r="G23" i="1"/>
  <c r="E23" i="1"/>
  <c r="D23" i="1"/>
  <c r="C23" i="1"/>
  <c r="I22" i="1"/>
  <c r="G22" i="1"/>
  <c r="E22" i="1"/>
  <c r="D22" i="1"/>
  <c r="C22" i="1"/>
  <c r="E21" i="1"/>
  <c r="G21" i="1" s="1"/>
  <c r="D21" i="1"/>
  <c r="I21" i="1" s="1"/>
  <c r="C21" i="1"/>
  <c r="E20" i="1"/>
  <c r="G20" i="1" s="1"/>
  <c r="D20" i="1"/>
  <c r="I20" i="1" s="1"/>
  <c r="C20" i="1"/>
  <c r="E19" i="1"/>
  <c r="D19" i="1"/>
  <c r="C19" i="1"/>
  <c r="G19" i="1" s="1"/>
  <c r="E18" i="1"/>
  <c r="E28" i="1" s="1"/>
  <c r="E49" i="1" s="1"/>
  <c r="D18" i="1"/>
  <c r="C18" i="1"/>
  <c r="E17" i="1"/>
  <c r="I17" i="1" s="1"/>
  <c r="D17" i="1"/>
  <c r="C17" i="1"/>
  <c r="E16" i="1"/>
  <c r="D16" i="1"/>
  <c r="I16" i="1" s="1"/>
  <c r="C16" i="1"/>
  <c r="G16" i="1" s="1"/>
  <c r="E15" i="1"/>
  <c r="D15" i="1"/>
  <c r="I15" i="1" s="1"/>
  <c r="C15" i="1"/>
  <c r="G15" i="1" s="1"/>
  <c r="E14" i="1"/>
  <c r="D14" i="1"/>
  <c r="D28" i="1" s="1"/>
  <c r="C14" i="1"/>
  <c r="C28" i="1" s="1"/>
  <c r="G54" i="1" l="1"/>
  <c r="G36" i="1"/>
  <c r="I54" i="1"/>
  <c r="D91" i="1"/>
  <c r="G67" i="1"/>
  <c r="I36" i="1"/>
  <c r="I59" i="1"/>
  <c r="G78" i="1"/>
  <c r="G91" i="1" s="1"/>
  <c r="E91" i="1"/>
  <c r="G70" i="1"/>
  <c r="G48" i="1"/>
  <c r="I70" i="1"/>
  <c r="D71" i="1"/>
  <c r="G90" i="1"/>
  <c r="G18" i="1"/>
  <c r="C41" i="1"/>
  <c r="I33" i="1"/>
  <c r="D41" i="1"/>
  <c r="D49" i="1" s="1"/>
  <c r="D106" i="1" s="1"/>
  <c r="I60" i="1"/>
  <c r="I61" i="1" s="1"/>
  <c r="C70" i="1"/>
  <c r="C71" i="1" s="1"/>
  <c r="I82" i="1"/>
  <c r="I90" i="1" s="1"/>
  <c r="I91" i="1" s="1"/>
  <c r="G92" i="1"/>
  <c r="G93" i="1" s="1"/>
  <c r="G96" i="1" s="1"/>
  <c r="I94" i="1"/>
  <c r="I95" i="1" s="1"/>
  <c r="G103" i="1"/>
  <c r="G104" i="1" s="1"/>
  <c r="G105" i="1" s="1"/>
  <c r="E67" i="1"/>
  <c r="E71" i="1" s="1"/>
  <c r="E106" i="1" s="1"/>
  <c r="G60" i="1"/>
  <c r="G61" i="1" s="1"/>
  <c r="I62" i="1"/>
  <c r="I67" i="1" s="1"/>
  <c r="G82" i="1"/>
  <c r="E101" i="1"/>
  <c r="E102" i="1" s="1"/>
  <c r="G14" i="1"/>
  <c r="I58" i="1"/>
  <c r="D70" i="1"/>
  <c r="G74" i="1"/>
  <c r="I92" i="1"/>
  <c r="I93" i="1" s="1"/>
  <c r="C95" i="1"/>
  <c r="C96" i="1" s="1"/>
  <c r="I103" i="1"/>
  <c r="I104" i="1" s="1"/>
  <c r="I105" i="1" s="1"/>
  <c r="I14" i="1"/>
  <c r="I28" i="1" s="1"/>
  <c r="I49" i="1" s="1"/>
  <c r="I98" i="1"/>
  <c r="I101" i="1" s="1"/>
  <c r="I102" i="1" s="1"/>
  <c r="G40" i="1"/>
  <c r="G41" i="1" s="1"/>
  <c r="G17" i="1"/>
  <c r="G27" i="1"/>
  <c r="E59" i="1"/>
  <c r="C36" i="1"/>
  <c r="C49" i="1" s="1"/>
  <c r="G55" i="1"/>
  <c r="G59" i="1" s="1"/>
  <c r="C106" i="1" l="1"/>
  <c r="I96" i="1"/>
  <c r="I71" i="1"/>
  <c r="I106" i="1" s="1"/>
  <c r="G28" i="1"/>
  <c r="G49" i="1" s="1"/>
  <c r="G71" i="1"/>
  <c r="G106" i="1" l="1"/>
</calcChain>
</file>

<file path=xl/sharedStrings.xml><?xml version="1.0" encoding="utf-8"?>
<sst xmlns="http://schemas.openxmlformats.org/spreadsheetml/2006/main" count="190" uniqueCount="164">
  <si>
    <r>
      <rPr>
        <b/>
        <u/>
        <sz val="24"/>
        <rFont val="Arial"/>
        <family val="2"/>
      </rPr>
      <t>قائمة</t>
    </r>
    <r>
      <rPr>
        <b/>
        <u/>
        <sz val="22"/>
        <rFont val="Arial"/>
        <family val="2"/>
      </rPr>
      <t xml:space="preserve"> مصاريف التجهيز </t>
    </r>
    <r>
      <rPr>
        <b/>
        <sz val="22"/>
        <rFont val="Arial"/>
        <family val="2"/>
      </rPr>
      <t>محصورة في 2024/12/31</t>
    </r>
  </si>
  <si>
    <t xml:space="preserve"> طبقا للمادة 275 من القانون التنظيمي 113.14 و المادة 133 من المرسوم رقم :2.17.451 الصادر في 23 نونبر 2017 بسن نظام للمحاسبة العمومية للجماعات و مؤسسات التعاون بين الجماعات و المرسوم رقم 2.17.290</t>
  </si>
  <si>
    <t>رمز الميزانية</t>
  </si>
  <si>
    <t>نوع المصاريف</t>
  </si>
  <si>
    <t>الإعتمادات النهائية</t>
  </si>
  <si>
    <t xml:space="preserve">المصاريف الملتزم بها </t>
  </si>
  <si>
    <t>الحوالات الصادرة و المؤشر عليها</t>
  </si>
  <si>
    <t>الإعتمادات الملغاة</t>
  </si>
  <si>
    <t>الإعتمادات المنقولة</t>
  </si>
  <si>
    <t>الباقي المتلزم به</t>
  </si>
  <si>
    <t>11.10.10.10.10</t>
  </si>
  <si>
    <t>اقتناء الاراضي  في مجال الادارة العامة</t>
  </si>
  <si>
    <t>14.10.10.10.10</t>
  </si>
  <si>
    <t>الحقوق و الرسوم المرتبطة بشراء العقارات</t>
  </si>
  <si>
    <t>21.10.10.10.10</t>
  </si>
  <si>
    <t>الدراسات و المساعدة التقنية</t>
  </si>
  <si>
    <t>22.10.10.10.10</t>
  </si>
  <si>
    <t>تشييد البنايات</t>
  </si>
  <si>
    <t>25.10.10.10.10</t>
  </si>
  <si>
    <t>الحقوق و الرسوم المرتبطة بالبنايات</t>
  </si>
  <si>
    <t>33.10.10.10.10</t>
  </si>
  <si>
    <t>الاصلاحات و الاشغال الكبرى لصيانة البنايات</t>
  </si>
  <si>
    <t>11.20.10.10.10</t>
  </si>
  <si>
    <t>شراءالآليات السيارات الدراجات  و الدراجات النارية</t>
  </si>
  <si>
    <t>12.20.10.10.10</t>
  </si>
  <si>
    <t xml:space="preserve"> شراء عتاد واثاث  المكتب</t>
  </si>
  <si>
    <t>13.20.10.10.10</t>
  </si>
  <si>
    <t xml:space="preserve"> شراء العتاد  التقني و العتاد السمعي البصري</t>
  </si>
  <si>
    <t>14.20.10.10.10</t>
  </si>
  <si>
    <t xml:space="preserve"> شراء العتاد المعلوماتي</t>
  </si>
  <si>
    <t>15.20.10.10.10</t>
  </si>
  <si>
    <t>شراء العتاد الكهربائي والإلكتروني</t>
  </si>
  <si>
    <t>16.20.10.10.10</t>
  </si>
  <si>
    <t xml:space="preserve"> شراء عتاد التزيين والحفلات </t>
  </si>
  <si>
    <t>21.20.10.10.10</t>
  </si>
  <si>
    <t>اصلاحات كبرى لالسيارات الدراجات  و الدراجات النارية و الاليات</t>
  </si>
  <si>
    <t>22.20.10.10.10</t>
  </si>
  <si>
    <t>اصلاحات كبرى للعتاد  التقني</t>
  </si>
  <si>
    <t>مجموع البرنامج 10</t>
  </si>
  <si>
    <t>11.10.20.20.10</t>
  </si>
  <si>
    <t>مشروع متكامل : بناء حائط وقائي للحماية من الفياضانات على طول الضفة اليسرى لواد سوس</t>
  </si>
  <si>
    <t>12.10.20.20.10</t>
  </si>
  <si>
    <t>مشروع متكامل: حصة الجماعة في قرض التجهيز الجماعي لتهيئة شارع محمد السادس</t>
  </si>
  <si>
    <t>13.10.20.20.10</t>
  </si>
  <si>
    <t>مشروع متكامل : أشغال التهيئة الحضرية الشطر الخامس</t>
  </si>
  <si>
    <t>14.10.20.20.10</t>
  </si>
  <si>
    <t>مشروع متكامل : انجاز منتزه بحي تمرسيط</t>
  </si>
  <si>
    <t>15.10.20.20.10</t>
  </si>
  <si>
    <t>مشروع متكامل: بناء الحاجز الواقي من الفيضانات حي تمزارت</t>
  </si>
  <si>
    <t>17.10.20.20.10</t>
  </si>
  <si>
    <t>مشروع متكامل: حماية المنطقة الغربية من أيت ملول من مخاطر فيضانات واد سوس</t>
  </si>
  <si>
    <t>19.10.20.20.10</t>
  </si>
  <si>
    <t>مشروع متكامل: أشغال تهيئة مدخل شارع الحسن الثاني من جهة القنطرة</t>
  </si>
  <si>
    <t>مجموع البرنامج 20</t>
  </si>
  <si>
    <t>11.10.30.30.10</t>
  </si>
  <si>
    <t>خلق فوهات اطفاء الحريق</t>
  </si>
  <si>
    <t>12.10.30.30.10</t>
  </si>
  <si>
    <t>مصاريف مختلفة: تعويض المحاصيل لذوي  الحقوق</t>
  </si>
  <si>
    <t>13.10.30.30.10</t>
  </si>
  <si>
    <t>مصاريف مختلفة: مصاريف هدم و ازالة الأقواس بمركز المدينة</t>
  </si>
  <si>
    <t>14.10.30.30.10</t>
  </si>
  <si>
    <t>مصاريف مختلفة: مصاريف متعلقة بانجاز مشروع في اطار الميزانية التشاركية</t>
  </si>
  <si>
    <t>مجموع البرنامج 30</t>
  </si>
  <si>
    <t>12.10.40.40.10</t>
  </si>
  <si>
    <t>سداد أصل قرض االتهيئة الحضرية الجزء الرابع</t>
  </si>
  <si>
    <t>13.10.40.40.10</t>
  </si>
  <si>
    <t>سداد أصل القرض  رقم : 01/2007</t>
  </si>
  <si>
    <t>15.10.40.40.10</t>
  </si>
  <si>
    <t>سداد أصل قرض االتهيئة الحضرية الجزء الثاني</t>
  </si>
  <si>
    <t>16.10.40.40.10</t>
  </si>
  <si>
    <t>سداد أصل قرض االتهيئة الحضرية الجزء الثالث</t>
  </si>
  <si>
    <t>17.10.40.40.10</t>
  </si>
  <si>
    <t>سداد أصل القرض  رقم : 01/2006</t>
  </si>
  <si>
    <t>مجموع البرنامج 40</t>
  </si>
  <si>
    <t>مجموع الباب 10</t>
  </si>
  <si>
    <t>21.10.10.10.20</t>
  </si>
  <si>
    <t>الدراسات و المساعدة التقنية في مجال الشؤون الاجتماعية</t>
  </si>
  <si>
    <t>22.10.10.10.20</t>
  </si>
  <si>
    <t>بناء البنليات في مجال الشؤون الاجتماعية</t>
  </si>
  <si>
    <t>11.20.10.10.20</t>
  </si>
  <si>
    <t>عتاد و أثات المكتب (تجهيز البنايات)</t>
  </si>
  <si>
    <t>13.20.10.10.20</t>
  </si>
  <si>
    <t>العتاد الكهربائي و الالكتروني (تجهيز البنايات)</t>
  </si>
  <si>
    <t>21.10.20.20.20</t>
  </si>
  <si>
    <t>الدراسات و المساعدات التقنية في الانشطة الرياضية</t>
  </si>
  <si>
    <t>22.10.20.20.20</t>
  </si>
  <si>
    <t>بناء الملاعب والمركبات الرياضية في مجال الانشطة الرياضية</t>
  </si>
  <si>
    <t>23.10.20.20.20</t>
  </si>
  <si>
    <t>بناء مسابح في مجال الانشطة الرياضية</t>
  </si>
  <si>
    <t>31.10.20.20.20</t>
  </si>
  <si>
    <t xml:space="preserve"> الاصلاحات و الأشغال الكبرى لصيانة الملاعب و المركبات الرياضية  في مجال الانشطة الرياضية</t>
  </si>
  <si>
    <t>21.10.30.30.20</t>
  </si>
  <si>
    <t>الدراسات و المساعدات التقنية الخاصة بالانشطة الصحية</t>
  </si>
  <si>
    <t>21.10.70.70.20</t>
  </si>
  <si>
    <t>الدراسات و المساعدات التقنية الخاصة بالتقافة و الفنون الجميلة</t>
  </si>
  <si>
    <t>22.10.70.70.20</t>
  </si>
  <si>
    <t>شراء بناء البنايات الخاصة بالتقافة و الفنون الجميلة</t>
  </si>
  <si>
    <t>11.20.70.70.20</t>
  </si>
  <si>
    <t>عتاد و اثاث المكتب و قاعات المطالعة</t>
  </si>
  <si>
    <t>13.20.70.70.20</t>
  </si>
  <si>
    <t>العتاد المعلوماتي </t>
  </si>
  <si>
    <t>14.20.70.70.20</t>
  </si>
  <si>
    <t>العتاد التعليمي</t>
  </si>
  <si>
    <t>مجموع البرنامج 70</t>
  </si>
  <si>
    <t>21.10.80.80.20</t>
  </si>
  <si>
    <t>الدراسات و المساعدة التقنية للبنايات الدينية</t>
  </si>
  <si>
    <t>23.10.80.80.20</t>
  </si>
  <si>
    <t xml:space="preserve"> مصاريف المقابر وإصلاح أسوارها </t>
  </si>
  <si>
    <t>مجموع البرنامج 80</t>
  </si>
  <si>
    <t>مجموع الباب 20</t>
  </si>
  <si>
    <t>11.10.10.10.30</t>
  </si>
  <si>
    <t>دراسات عامة متعلقة بالاشغال الحضرية و القروية</t>
  </si>
  <si>
    <t>12.10.10.10.30</t>
  </si>
  <si>
    <t xml:space="preserve"> مصاريف الدراسات التقنية متعلقة بالاشغال الحضرية و القروية</t>
  </si>
  <si>
    <t>21.10.10.10.30</t>
  </si>
  <si>
    <t>اصلاح الساحات العمومية</t>
  </si>
  <si>
    <t>21.20.10.10.30</t>
  </si>
  <si>
    <t>اشغال كبرى للتشجير</t>
  </si>
  <si>
    <t>22.20.10.10.30</t>
  </si>
  <si>
    <t>أشغال كبرى لتهيئ المناطق الخضراء</t>
  </si>
  <si>
    <t>23.20.10.10.30</t>
  </si>
  <si>
    <t>تزيين الطرق العمومية بالغرس</t>
  </si>
  <si>
    <t>11.10.20.20.30</t>
  </si>
  <si>
    <t>بناء الطرق الحظرية في مجال الشؤون التقنية</t>
  </si>
  <si>
    <t>21.10.20.20.30</t>
  </si>
  <si>
    <t>بناء و صيانة الجسور في مجال الشؤون التقنية</t>
  </si>
  <si>
    <t>31.10.20.20.30</t>
  </si>
  <si>
    <t>أشغال كبرى لصيانة الطرق الحضرية في مجال الشؤون التقنية</t>
  </si>
  <si>
    <t>34.10.20.20.30</t>
  </si>
  <si>
    <t>أشغال كبرى لصيانة الجسور في مجال الشؤون التقنية</t>
  </si>
  <si>
    <t>15.20.20.20.30</t>
  </si>
  <si>
    <t>حفر الأبار في مجال الشؤون التقنية</t>
  </si>
  <si>
    <t>34.20.20.20.30</t>
  </si>
  <si>
    <t>أشغال كبرى لصيانة تجهيزات جلب الماء (الابار)</t>
  </si>
  <si>
    <t>11.30.20.20.30</t>
  </si>
  <si>
    <t>وضع الاعمدة و الاسلاك الخاصة بمنسات الانارة العمومية في مجال الشؤون التقنية</t>
  </si>
  <si>
    <t>12.30.20.20.30</t>
  </si>
  <si>
    <t>يناء مراكز التحويل و التوزيع</t>
  </si>
  <si>
    <t>22.30.20.20.30</t>
  </si>
  <si>
    <t>أشغال كبرى لصيانة مراكز التحويل و التوزيع</t>
  </si>
  <si>
    <t>11.40.20.20.30</t>
  </si>
  <si>
    <t xml:space="preserve"> أشغال بناء مجاري المتعلقة بشبكة الواد الحار</t>
  </si>
  <si>
    <t>مجموع الباب 30</t>
  </si>
  <si>
    <t>17.10.10.10.40</t>
  </si>
  <si>
    <t>الحقوق و الرسوم المرتبطة بالشراءات</t>
  </si>
  <si>
    <t>21.10.30.30.40</t>
  </si>
  <si>
    <t>الدراسات و المساعدات التقنية للبنايات التجارية</t>
  </si>
  <si>
    <t>مجموع الباب 40</t>
  </si>
  <si>
    <t>33.30.30.30.50</t>
  </si>
  <si>
    <t>دفعات للهيات و المؤسسات:  تهيئة الفضاء الطبيعي للغابة الحضرية المزار في اطار برنامج التنمية المندمج</t>
  </si>
  <si>
    <t>51.50.30.30.50</t>
  </si>
  <si>
    <t>دفعات لصالح الوكالة المستقلة المتعددة الخدمات لأكادير (RAMSA ) لتمويل و إنجاز البرنامج الأولي لمشاريع التطهير السائل و إعادة استعمال المياه العادمة المعالجة و الماء الصالح للشرب بأكادير الكبير</t>
  </si>
  <si>
    <t>52.50.30.30.50</t>
  </si>
  <si>
    <t>دفعة أولى لفائدة الشركة المحلية للتنمية " اكادير سوس  ماسة تهبئة "لانجاز الدراسات الخاصة بنهيئة  مداخيل اكادير الكبير من خهة الدشيرة الجهادية انزكان ايت ملول</t>
  </si>
  <si>
    <t>53.50.30.30.50</t>
  </si>
  <si>
    <t xml:space="preserve"> دفعة لفائدة الشركة المحلية للتنمية "أكادير سوس-ماسة تهيئة" لبناء مركز تعقيم وتلقيح الكلاب والقطط الشاردة</t>
  </si>
  <si>
    <t>مجموع الباب 50</t>
  </si>
  <si>
    <t>12.10.10.10.60</t>
  </si>
  <si>
    <t>تغطية إعتمادات التسيير المنقولة</t>
  </si>
  <si>
    <t>مجموع الباب 60</t>
  </si>
  <si>
    <t>المجموع العام</t>
  </si>
  <si>
    <t>أيت ملول في : …………………………….</t>
  </si>
  <si>
    <t>الآمر بالصرف</t>
  </si>
  <si>
    <t>تأشيرة الخازن الإقليمي لانزكان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</si>
</sst>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b/>
      <sz val="22"/>
      <name val="Arial"/>
      <family val="2"/>
    </font>
    <font>
      <b/>
      <u/>
      <sz val="24"/>
      <name val="Arial"/>
      <family val="2"/>
    </font>
    <font>
      <b/>
      <u/>
      <sz val="22"/>
      <name val="Arial"/>
      <family val="2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9"/>
      <name val="Times New Roman"/>
      <family val="1"/>
    </font>
    <font>
      <b/>
      <sz val="14"/>
      <color theme="1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164" fontId="2" fillId="0" borderId="0" xfId="1" applyFont="1" applyAlignment="1">
      <alignment horizontal="center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wrapText="1"/>
    </xf>
    <xf numFmtId="0" fontId="5" fillId="0" borderId="0" xfId="3" applyFont="1" applyAlignment="1">
      <alignment wrapText="1"/>
    </xf>
    <xf numFmtId="0" fontId="6" fillId="0" borderId="0" xfId="2" applyFont="1" applyAlignment="1">
      <alignment vertical="center" wrapText="1"/>
    </xf>
    <xf numFmtId="0" fontId="6" fillId="0" borderId="0" xfId="2" applyFont="1" applyAlignment="1">
      <alignment horizontal="right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6" fillId="0" borderId="0" xfId="2" applyFont="1" applyAlignment="1">
      <alignment vertical="top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64" fontId="2" fillId="0" borderId="0" xfId="1" applyFont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49" fontId="14" fillId="5" borderId="10" xfId="0" applyNumberFormat="1" applyFont="1" applyFill="1" applyBorder="1" applyAlignment="1">
      <alignment horizontal="center" vertical="center" wrapText="1"/>
    </xf>
    <xf numFmtId="49" fontId="14" fillId="6" borderId="11" xfId="0" applyNumberFormat="1" applyFont="1" applyFill="1" applyBorder="1" applyAlignment="1">
      <alignment horizontal="right" vertical="center" wrapText="1" readingOrder="2"/>
    </xf>
    <xf numFmtId="4" fontId="2" fillId="0" borderId="12" xfId="0" applyNumberFormat="1" applyFont="1" applyBorder="1" applyAlignment="1">
      <alignment horizontal="center" vertical="center"/>
    </xf>
    <xf numFmtId="49" fontId="14" fillId="5" borderId="13" xfId="0" applyNumberFormat="1" applyFont="1" applyFill="1" applyBorder="1" applyAlignment="1">
      <alignment horizontal="center" vertical="center" wrapText="1"/>
    </xf>
    <xf numFmtId="49" fontId="14" fillId="6" borderId="14" xfId="0" applyNumberFormat="1" applyFont="1" applyFill="1" applyBorder="1" applyAlignment="1">
      <alignment horizontal="right" vertical="center" wrapText="1" readingOrder="2"/>
    </xf>
    <xf numFmtId="49" fontId="15" fillId="6" borderId="14" xfId="0" applyNumberFormat="1" applyFont="1" applyFill="1" applyBorder="1" applyAlignment="1">
      <alignment horizontal="right" vertical="center" wrapText="1" readingOrder="2"/>
    </xf>
    <xf numFmtId="0" fontId="16" fillId="7" borderId="15" xfId="0" applyFont="1" applyFill="1" applyBorder="1" applyAlignment="1">
      <alignment horizontal="center" vertical="center" wrapText="1"/>
    </xf>
    <xf numFmtId="4" fontId="2" fillId="7" borderId="15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/>
    </xf>
    <xf numFmtId="0" fontId="17" fillId="7" borderId="15" xfId="0" applyFont="1" applyFill="1" applyBorder="1" applyAlignment="1">
      <alignment horizontal="center" vertical="center" wrapText="1"/>
    </xf>
    <xf numFmtId="4" fontId="18" fillId="7" borderId="15" xfId="0" applyNumberFormat="1" applyFont="1" applyFill="1" applyBorder="1" applyAlignment="1">
      <alignment horizontal="center" vertical="center" wrapText="1"/>
    </xf>
    <xf numFmtId="0" fontId="19" fillId="0" borderId="0" xfId="0" applyFont="1"/>
    <xf numFmtId="49" fontId="20" fillId="6" borderId="14" xfId="0" applyNumberFormat="1" applyFont="1" applyFill="1" applyBorder="1" applyAlignment="1">
      <alignment horizontal="right" vertical="center" wrapText="1" readingOrder="2"/>
    </xf>
    <xf numFmtId="0" fontId="17" fillId="8" borderId="16" xfId="0" applyFont="1" applyFill="1" applyBorder="1" applyAlignment="1">
      <alignment horizontal="left" vertical="center" wrapText="1"/>
    </xf>
    <xf numFmtId="0" fontId="17" fillId="8" borderId="17" xfId="0" applyFont="1" applyFill="1" applyBorder="1" applyAlignment="1">
      <alignment horizontal="left" vertical="center" wrapText="1"/>
    </xf>
    <xf numFmtId="4" fontId="21" fillId="8" borderId="15" xfId="0" applyNumberFormat="1" applyFont="1" applyFill="1" applyBorder="1" applyAlignment="1">
      <alignment horizontal="center" vertical="center" wrapText="1"/>
    </xf>
    <xf numFmtId="0" fontId="17" fillId="7" borderId="16" xfId="0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4" fontId="23" fillId="2" borderId="15" xfId="0" applyNumberFormat="1" applyFont="1" applyFill="1" applyBorder="1" applyAlignment="1">
      <alignment horizontal="center" vertical="center" wrapText="1"/>
    </xf>
    <xf numFmtId="4" fontId="16" fillId="2" borderId="15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17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2" fillId="0" borderId="0" xfId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 wrapText="1"/>
    </xf>
    <xf numFmtId="0" fontId="24" fillId="0" borderId="0" xfId="0" applyFont="1"/>
    <xf numFmtId="0" fontId="21" fillId="0" borderId="0" xfId="0" applyFont="1" applyAlignment="1">
      <alignment horizontal="center"/>
    </xf>
    <xf numFmtId="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</cellXfs>
  <cellStyles count="4">
    <cellStyle name="Milliers" xfId="1" builtinId="3"/>
    <cellStyle name="Normal" xfId="0" builtinId="0"/>
    <cellStyle name="Normal 2" xfId="3" xr:uid="{E9D3BA24-6400-41C1-B106-DC47055BE073}"/>
    <cellStyle name="Normal 4" xfId="2" xr:uid="{BB75975B-E5F6-4C1F-80BA-3E297B68FC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0</xdr:row>
      <xdr:rowOff>19050</xdr:rowOff>
    </xdr:from>
    <xdr:to>
      <xdr:col>7</xdr:col>
      <xdr:colOff>0</xdr:colOff>
      <xdr:row>5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E359AD2-E61A-4E82-9653-EB92491EA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785750" y="19050"/>
          <a:ext cx="13335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28576</xdr:colOff>
      <xdr:row>0</xdr:row>
      <xdr:rowOff>28575</xdr:rowOff>
    </xdr:from>
    <xdr:to>
      <xdr:col>1</xdr:col>
      <xdr:colOff>1304925</xdr:colOff>
      <xdr:row>6</xdr:row>
      <xdr:rowOff>161925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B420EDF-04C1-4095-A366-1699E588CC5E}"/>
            </a:ext>
          </a:extLst>
        </xdr:cNvPr>
        <xdr:cNvSpPr txBox="1"/>
      </xdr:nvSpPr>
      <xdr:spPr>
        <a:xfrm>
          <a:off x="200282175" y="28575"/>
          <a:ext cx="2438399" cy="1333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j-cs"/>
            </a:rPr>
            <a:t>المملكة المغربية</a:t>
          </a:r>
          <a:r>
            <a:rPr lang="ar-MA" sz="1000" b="1">
              <a:cs typeface="+mj-cs"/>
            </a:rPr>
            <a:t> </a:t>
          </a:r>
          <a:endParaRPr lang="fr-FR" sz="1000" b="1">
            <a:cs typeface="+mj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وزارة الداخلية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عمالة إنزكان أيت ملول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جماعة أيت ملول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مديرية المصالح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القسم المالي و الاقتصادي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مصلحة الميزانية، الحسابات، الصفقات و المشتريا</a:t>
          </a:r>
          <a:r>
            <a:rPr lang="ar-MA" sz="10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+mj-cs"/>
            </a:rPr>
            <a:t>ت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MA" sz="1000" b="1" i="0">
              <a:solidFill>
                <a:schemeClr val="dk1"/>
              </a:solidFill>
              <a:latin typeface="+mn-lt"/>
              <a:ea typeface="+mn-ea"/>
              <a:cs typeface="+mn-cs"/>
            </a:rPr>
            <a:t>مكتب الميزانية </a:t>
          </a:r>
        </a:p>
        <a:p>
          <a:pPr algn="ctr" rtl="1"/>
          <a:endParaRPr lang="ar-MA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\Desktop\StagePFEADD\Taches\tache7\&#1575;&#1604;&#1576;&#1610;&#1575;&#1606;&#1575;&#1578;%20&#1575;&#1604;&#1605;&#1575;&#1604;&#1610;&#1577;%20&#1604;&#1587;&#1606;&#1577;%202024.xls" TargetMode="External"/><Relationship Id="rId1" Type="http://schemas.openxmlformats.org/officeDocument/2006/relationships/externalLinkPath" Target="/Users/PC/Desktop/StagePFEADD/Taches/tache7/&#1575;&#1604;&#1576;&#1610;&#1575;&#1606;&#1575;&#1578;%20&#1575;&#1604;&#1605;&#1575;&#1604;&#1610;&#1577;%20&#1604;&#1587;&#1606;&#1577;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قائمة الموارد المالية"/>
      <sheetName val="بيان ت مداخيل التسيير "/>
      <sheetName val="بيان ت م تجهيز مداخيل"/>
      <sheetName val="بيان -ت -حسابات خ مداخيل"/>
      <sheetName val=" بيان تنفيد مصاريف التسيير"/>
      <sheetName val=" بيان تنفيد مصاريف التجهيز "/>
      <sheetName val="قائمة مصاريف التسيير"/>
      <sheetName val="قائمة مصاريف التجهيز"/>
      <sheetName val="بيان تنفيد مصاريف ح, الخصوصية "/>
      <sheetName val="بيان  الحسابات خ المصاريف"/>
      <sheetName val="قائمة القروض"/>
      <sheetName val="الاعانات والمنح المالية"/>
      <sheetName val="بيان الميزانيات الملحقة"/>
      <sheetName val="حصر النتيجة العامة (المداخيل)"/>
      <sheetName val="حصرالنتيجة العامة(جدول تركيبي)"/>
      <sheetName val="حصر النتيجة العامة  (المصاريف)"/>
    </sheetNames>
    <sheetDataSet>
      <sheetData sheetId="0"/>
      <sheetData sheetId="1"/>
      <sheetData sheetId="2"/>
      <sheetData sheetId="3"/>
      <sheetData sheetId="4"/>
      <sheetData sheetId="5">
        <row r="13">
          <cell r="H13">
            <v>15516.43</v>
          </cell>
          <cell r="I13">
            <v>2600</v>
          </cell>
          <cell r="J13">
            <v>0</v>
          </cell>
        </row>
        <row r="14">
          <cell r="H14">
            <v>0</v>
          </cell>
          <cell r="I14">
            <v>0</v>
          </cell>
          <cell r="J14">
            <v>0</v>
          </cell>
        </row>
        <row r="15">
          <cell r="H15">
            <v>1180162.1100000001</v>
          </cell>
          <cell r="I15">
            <v>1155567.96</v>
          </cell>
          <cell r="J15">
            <v>310180.01</v>
          </cell>
        </row>
        <row r="16">
          <cell r="H16">
            <v>11000000</v>
          </cell>
          <cell r="I16">
            <v>10936000.92</v>
          </cell>
          <cell r="J16">
            <v>0</v>
          </cell>
        </row>
        <row r="17">
          <cell r="H17">
            <v>60000</v>
          </cell>
          <cell r="I17">
            <v>0</v>
          </cell>
          <cell r="J17">
            <v>0</v>
          </cell>
        </row>
        <row r="18">
          <cell r="H18">
            <v>2202161.69</v>
          </cell>
          <cell r="I18">
            <v>2202161.69</v>
          </cell>
          <cell r="J18">
            <v>995847.48</v>
          </cell>
        </row>
        <row r="19">
          <cell r="H19">
            <v>3680221.17</v>
          </cell>
          <cell r="I19">
            <v>3679414.33</v>
          </cell>
          <cell r="J19">
            <v>1300140</v>
          </cell>
        </row>
        <row r="20">
          <cell r="H20">
            <v>224293.11</v>
          </cell>
          <cell r="I20">
            <v>17781.84</v>
          </cell>
          <cell r="J20">
            <v>14099.4</v>
          </cell>
        </row>
        <row r="21">
          <cell r="H21">
            <v>865827.57</v>
          </cell>
          <cell r="I21">
            <v>830608.27</v>
          </cell>
          <cell r="J21">
            <v>775014.6</v>
          </cell>
        </row>
        <row r="22">
          <cell r="H22">
            <v>837822.83</v>
          </cell>
          <cell r="I22">
            <v>458541.5</v>
          </cell>
          <cell r="J22">
            <v>254272.94</v>
          </cell>
        </row>
        <row r="23">
          <cell r="H23">
            <v>0</v>
          </cell>
          <cell r="I23">
            <v>0</v>
          </cell>
          <cell r="J23">
            <v>0</v>
          </cell>
        </row>
        <row r="24">
          <cell r="H24">
            <v>127352.75</v>
          </cell>
          <cell r="I24">
            <v>0</v>
          </cell>
          <cell r="J24">
            <v>0</v>
          </cell>
        </row>
        <row r="25">
          <cell r="H25">
            <v>0</v>
          </cell>
          <cell r="I25">
            <v>0</v>
          </cell>
          <cell r="J25">
            <v>0</v>
          </cell>
        </row>
        <row r="26">
          <cell r="H26">
            <v>1382.34</v>
          </cell>
          <cell r="I26">
            <v>1382.34</v>
          </cell>
          <cell r="J26">
            <v>0</v>
          </cell>
        </row>
        <row r="28">
          <cell r="H28">
            <v>10707765.34</v>
          </cell>
          <cell r="I28">
            <v>10572324</v>
          </cell>
          <cell r="J28">
            <v>8979017.8399999999</v>
          </cell>
        </row>
        <row r="29">
          <cell r="H29">
            <v>10500000</v>
          </cell>
          <cell r="I29">
            <v>0</v>
          </cell>
          <cell r="J29">
            <v>0</v>
          </cell>
        </row>
        <row r="30">
          <cell r="H30">
            <v>194144.3</v>
          </cell>
          <cell r="I30">
            <v>1729758.88</v>
          </cell>
          <cell r="J30">
            <v>0</v>
          </cell>
        </row>
        <row r="31">
          <cell r="H31">
            <v>213386.44</v>
          </cell>
          <cell r="I31">
            <v>213237.94</v>
          </cell>
          <cell r="J31">
            <v>0</v>
          </cell>
        </row>
        <row r="32">
          <cell r="H32">
            <v>8250000</v>
          </cell>
          <cell r="I32">
            <v>0</v>
          </cell>
          <cell r="J32">
            <v>0</v>
          </cell>
        </row>
        <row r="33">
          <cell r="H33">
            <v>7500000</v>
          </cell>
          <cell r="I33">
            <v>0</v>
          </cell>
          <cell r="J33">
            <v>0</v>
          </cell>
        </row>
        <row r="34">
          <cell r="H34">
            <v>500000</v>
          </cell>
          <cell r="I34">
            <v>0</v>
          </cell>
          <cell r="J34">
            <v>0</v>
          </cell>
        </row>
        <row r="36">
          <cell r="H36">
            <v>350000</v>
          </cell>
          <cell r="I36">
            <v>0</v>
          </cell>
          <cell r="J36">
            <v>0</v>
          </cell>
        </row>
        <row r="37">
          <cell r="H37">
            <v>659310</v>
          </cell>
          <cell r="I37">
            <v>0</v>
          </cell>
          <cell r="J37">
            <v>0</v>
          </cell>
        </row>
        <row r="38">
          <cell r="H38">
            <v>263036.79999999999</v>
          </cell>
          <cell r="I38">
            <v>253468.79999999999</v>
          </cell>
          <cell r="J38">
            <v>0</v>
          </cell>
        </row>
        <row r="39">
          <cell r="H39">
            <v>550000</v>
          </cell>
          <cell r="I39">
            <v>0</v>
          </cell>
          <cell r="J39">
            <v>0</v>
          </cell>
        </row>
        <row r="41">
          <cell r="H41">
            <v>1235022.53</v>
          </cell>
          <cell r="I41">
            <v>1235022.53</v>
          </cell>
          <cell r="J41">
            <v>1235022.53</v>
          </cell>
        </row>
        <row r="42">
          <cell r="H42">
            <v>986087.19</v>
          </cell>
          <cell r="I42">
            <v>986087.19</v>
          </cell>
          <cell r="J42">
            <v>986087.19</v>
          </cell>
        </row>
        <row r="43">
          <cell r="H43">
            <v>2045573.55</v>
          </cell>
          <cell r="I43">
            <v>2045573.55</v>
          </cell>
          <cell r="J43">
            <v>2045573.55</v>
          </cell>
        </row>
        <row r="44">
          <cell r="H44">
            <v>1457104.92</v>
          </cell>
          <cell r="I44">
            <v>1457104.92</v>
          </cell>
          <cell r="J44">
            <v>1457104.92</v>
          </cell>
        </row>
        <row r="45">
          <cell r="H45">
            <v>6368688.79</v>
          </cell>
          <cell r="I45">
            <v>6368688.79</v>
          </cell>
          <cell r="J45">
            <v>6368688.79</v>
          </cell>
        </row>
        <row r="50">
          <cell r="H50">
            <v>292544.37</v>
          </cell>
          <cell r="I50">
            <v>190870.71</v>
          </cell>
          <cell r="J50">
            <v>0</v>
          </cell>
        </row>
        <row r="51">
          <cell r="H51">
            <v>2800000</v>
          </cell>
          <cell r="I51">
            <v>0</v>
          </cell>
          <cell r="J51">
            <v>0</v>
          </cell>
        </row>
        <row r="52">
          <cell r="H52">
            <v>400</v>
          </cell>
          <cell r="I52">
            <v>181.68</v>
          </cell>
          <cell r="J52">
            <v>0</v>
          </cell>
        </row>
        <row r="53">
          <cell r="H53">
            <v>600</v>
          </cell>
          <cell r="I53">
            <v>223.2</v>
          </cell>
          <cell r="J53">
            <v>0</v>
          </cell>
        </row>
        <row r="55">
          <cell r="H55">
            <v>2951440.61</v>
          </cell>
          <cell r="I55">
            <v>2786696.59</v>
          </cell>
          <cell r="J55">
            <v>288005.65999999997</v>
          </cell>
        </row>
        <row r="56">
          <cell r="H56">
            <v>11080850.09</v>
          </cell>
          <cell r="I56">
            <v>0</v>
          </cell>
          <cell r="J56">
            <v>0</v>
          </cell>
        </row>
        <row r="57">
          <cell r="H57">
            <v>14000000</v>
          </cell>
          <cell r="I57">
            <v>0</v>
          </cell>
          <cell r="J57">
            <v>0</v>
          </cell>
        </row>
        <row r="58">
          <cell r="H58">
            <v>291564.67</v>
          </cell>
          <cell r="I58">
            <v>291543.43</v>
          </cell>
          <cell r="J58">
            <v>0</v>
          </cell>
        </row>
        <row r="60">
          <cell r="H60">
            <v>21600</v>
          </cell>
          <cell r="I60">
            <v>21600</v>
          </cell>
          <cell r="J60">
            <v>0</v>
          </cell>
        </row>
        <row r="62">
          <cell r="H62">
            <v>221973.01</v>
          </cell>
          <cell r="I62">
            <v>221973.01</v>
          </cell>
          <cell r="J62">
            <v>0</v>
          </cell>
        </row>
        <row r="63">
          <cell r="H63">
            <v>0</v>
          </cell>
          <cell r="I63">
            <v>0</v>
          </cell>
          <cell r="J63">
            <v>0</v>
          </cell>
        </row>
        <row r="64">
          <cell r="H64">
            <v>0</v>
          </cell>
          <cell r="I64">
            <v>0</v>
          </cell>
          <cell r="J64">
            <v>0</v>
          </cell>
        </row>
        <row r="65">
          <cell r="H65">
            <v>146000</v>
          </cell>
          <cell r="I65">
            <v>143016</v>
          </cell>
          <cell r="J65">
            <v>131688</v>
          </cell>
        </row>
        <row r="66">
          <cell r="H66">
            <v>454000</v>
          </cell>
          <cell r="I66">
            <v>453215.28</v>
          </cell>
          <cell r="J66">
            <v>417317.04</v>
          </cell>
        </row>
        <row r="68">
          <cell r="H68">
            <v>133200</v>
          </cell>
          <cell r="I68">
            <v>133200</v>
          </cell>
          <cell r="J68">
            <v>0</v>
          </cell>
        </row>
        <row r="69">
          <cell r="H69">
            <v>1080941.51</v>
          </cell>
          <cell r="I69">
            <v>137562.23000000001</v>
          </cell>
          <cell r="J69">
            <v>0</v>
          </cell>
        </row>
        <row r="72">
          <cell r="H72">
            <v>1468880</v>
          </cell>
          <cell r="I72">
            <v>339.6</v>
          </cell>
          <cell r="J72">
            <v>0</v>
          </cell>
        </row>
        <row r="73">
          <cell r="H73">
            <v>6378545.8700000001</v>
          </cell>
          <cell r="I73">
            <v>6378359.9299999997</v>
          </cell>
          <cell r="J73">
            <v>2667132.25</v>
          </cell>
        </row>
        <row r="74">
          <cell r="H74">
            <v>6152000</v>
          </cell>
          <cell r="I74">
            <v>6151884.2599999998</v>
          </cell>
          <cell r="J74">
            <v>0</v>
          </cell>
        </row>
        <row r="75">
          <cell r="H75">
            <v>0</v>
          </cell>
          <cell r="I75">
            <v>0</v>
          </cell>
          <cell r="J75">
            <v>0</v>
          </cell>
        </row>
        <row r="76">
          <cell r="H76">
            <v>7268485.8000000007</v>
          </cell>
          <cell r="I76">
            <v>7267552.9199999999</v>
          </cell>
          <cell r="J76">
            <v>1689887.65</v>
          </cell>
        </row>
        <row r="77">
          <cell r="H77">
            <v>159192.23000000001</v>
          </cell>
          <cell r="I77">
            <v>159192.23000000001</v>
          </cell>
          <cell r="J77">
            <v>0</v>
          </cell>
        </row>
        <row r="79">
          <cell r="H79">
            <v>2413557.0099999998</v>
          </cell>
          <cell r="I79">
            <v>2409478.36</v>
          </cell>
          <cell r="J79">
            <v>275404.53999999998</v>
          </cell>
        </row>
        <row r="80">
          <cell r="H80">
            <v>0</v>
          </cell>
          <cell r="I80">
            <v>0</v>
          </cell>
          <cell r="J80">
            <v>0</v>
          </cell>
        </row>
        <row r="81">
          <cell r="H81">
            <v>6194692.4100000001</v>
          </cell>
          <cell r="I81">
            <v>6194559.7199999997</v>
          </cell>
          <cell r="J81">
            <v>639843.52</v>
          </cell>
        </row>
        <row r="82">
          <cell r="H82">
            <v>0</v>
          </cell>
          <cell r="I82">
            <v>0</v>
          </cell>
          <cell r="J82">
            <v>0</v>
          </cell>
        </row>
        <row r="83">
          <cell r="H83">
            <v>10637.14</v>
          </cell>
          <cell r="I83">
            <v>0</v>
          </cell>
          <cell r="J83">
            <v>0</v>
          </cell>
        </row>
        <row r="84">
          <cell r="H84">
            <v>26096</v>
          </cell>
          <cell r="I84">
            <v>1980</v>
          </cell>
          <cell r="J84">
            <v>0</v>
          </cell>
        </row>
        <row r="85">
          <cell r="H85">
            <v>6815496.9400000004</v>
          </cell>
          <cell r="I85">
            <v>5721495.5999999996</v>
          </cell>
          <cell r="J85">
            <v>3313906.34</v>
          </cell>
        </row>
        <row r="86">
          <cell r="H86">
            <v>315001.45000000019</v>
          </cell>
          <cell r="I86">
            <v>0</v>
          </cell>
          <cell r="J86">
            <v>0</v>
          </cell>
        </row>
        <row r="87">
          <cell r="H87">
            <v>217000</v>
          </cell>
          <cell r="I87">
            <v>0</v>
          </cell>
          <cell r="J87">
            <v>0</v>
          </cell>
        </row>
        <row r="88">
          <cell r="H88">
            <v>135296.68</v>
          </cell>
          <cell r="I88">
            <v>135296.68</v>
          </cell>
          <cell r="J88">
            <v>0</v>
          </cell>
        </row>
        <row r="93">
          <cell r="H93">
            <v>0</v>
          </cell>
          <cell r="I93">
            <v>0</v>
          </cell>
          <cell r="J93">
            <v>0</v>
          </cell>
        </row>
        <row r="95">
          <cell r="H95">
            <v>3711651.16</v>
          </cell>
          <cell r="I95">
            <v>1513374.14</v>
          </cell>
          <cell r="J95">
            <v>283500</v>
          </cell>
        </row>
        <row r="98">
          <cell r="H98">
            <v>1000000</v>
          </cell>
          <cell r="I98">
            <v>0</v>
          </cell>
          <cell r="J98">
            <v>0</v>
          </cell>
        </row>
        <row r="99">
          <cell r="H99">
            <v>10000000</v>
          </cell>
          <cell r="I99">
            <v>10000000</v>
          </cell>
          <cell r="J99">
            <v>0</v>
          </cell>
        </row>
        <row r="100">
          <cell r="H100">
            <v>5000000</v>
          </cell>
          <cell r="I100">
            <v>0</v>
          </cell>
          <cell r="J100">
            <v>0</v>
          </cell>
        </row>
        <row r="101">
          <cell r="H101">
            <v>1500000</v>
          </cell>
          <cell r="I101">
            <v>1500000</v>
          </cell>
          <cell r="J101">
            <v>0</v>
          </cell>
        </row>
        <row r="104">
          <cell r="H104">
            <v>13636667.68</v>
          </cell>
          <cell r="I104">
            <v>13636667.68</v>
          </cell>
          <cell r="J104">
            <v>13636667.68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BF848-5BEC-4C2B-9493-1886D010B597}">
  <sheetPr>
    <tabColor rgb="FF00B050"/>
  </sheetPr>
  <dimension ref="A5:L115"/>
  <sheetViews>
    <sheetView rightToLeft="1" tabSelected="1" workbookViewId="0">
      <selection activeCell="B9" sqref="B9:G10"/>
    </sheetView>
  </sheetViews>
  <sheetFormatPr baseColWidth="10" defaultRowHeight="15.75" x14ac:dyDescent="0.25"/>
  <cols>
    <col min="1" max="1" width="17.42578125" style="1" customWidth="1"/>
    <col min="2" max="2" width="47.42578125" style="1" customWidth="1"/>
    <col min="3" max="6" width="23" style="1" customWidth="1"/>
    <col min="7" max="7" width="22.5703125" style="1" customWidth="1"/>
    <col min="9" max="9" width="20.7109375" style="2" customWidth="1"/>
    <col min="12" max="12" width="17.85546875" customWidth="1"/>
    <col min="257" max="257" width="17.42578125" customWidth="1"/>
    <col min="258" max="258" width="47.42578125" customWidth="1"/>
    <col min="259" max="262" width="23" customWidth="1"/>
    <col min="263" max="263" width="22.5703125" customWidth="1"/>
    <col min="265" max="265" width="20.7109375" customWidth="1"/>
    <col min="268" max="268" width="17.85546875" customWidth="1"/>
    <col min="513" max="513" width="17.42578125" customWidth="1"/>
    <col min="514" max="514" width="47.42578125" customWidth="1"/>
    <col min="515" max="518" width="23" customWidth="1"/>
    <col min="519" max="519" width="22.5703125" customWidth="1"/>
    <col min="521" max="521" width="20.7109375" customWidth="1"/>
    <col min="524" max="524" width="17.85546875" customWidth="1"/>
    <col min="769" max="769" width="17.42578125" customWidth="1"/>
    <col min="770" max="770" width="47.42578125" customWidth="1"/>
    <col min="771" max="774" width="23" customWidth="1"/>
    <col min="775" max="775" width="22.5703125" customWidth="1"/>
    <col min="777" max="777" width="20.7109375" customWidth="1"/>
    <col min="780" max="780" width="17.85546875" customWidth="1"/>
    <col min="1025" max="1025" width="17.42578125" customWidth="1"/>
    <col min="1026" max="1026" width="47.42578125" customWidth="1"/>
    <col min="1027" max="1030" width="23" customWidth="1"/>
    <col min="1031" max="1031" width="22.5703125" customWidth="1"/>
    <col min="1033" max="1033" width="20.7109375" customWidth="1"/>
    <col min="1036" max="1036" width="17.85546875" customWidth="1"/>
    <col min="1281" max="1281" width="17.42578125" customWidth="1"/>
    <col min="1282" max="1282" width="47.42578125" customWidth="1"/>
    <col min="1283" max="1286" width="23" customWidth="1"/>
    <col min="1287" max="1287" width="22.5703125" customWidth="1"/>
    <col min="1289" max="1289" width="20.7109375" customWidth="1"/>
    <col min="1292" max="1292" width="17.85546875" customWidth="1"/>
    <col min="1537" max="1537" width="17.42578125" customWidth="1"/>
    <col min="1538" max="1538" width="47.42578125" customWidth="1"/>
    <col min="1539" max="1542" width="23" customWidth="1"/>
    <col min="1543" max="1543" width="22.5703125" customWidth="1"/>
    <col min="1545" max="1545" width="20.7109375" customWidth="1"/>
    <col min="1548" max="1548" width="17.85546875" customWidth="1"/>
    <col min="1793" max="1793" width="17.42578125" customWidth="1"/>
    <col min="1794" max="1794" width="47.42578125" customWidth="1"/>
    <col min="1795" max="1798" width="23" customWidth="1"/>
    <col min="1799" max="1799" width="22.5703125" customWidth="1"/>
    <col min="1801" max="1801" width="20.7109375" customWidth="1"/>
    <col min="1804" max="1804" width="17.85546875" customWidth="1"/>
    <col min="2049" max="2049" width="17.42578125" customWidth="1"/>
    <col min="2050" max="2050" width="47.42578125" customWidth="1"/>
    <col min="2051" max="2054" width="23" customWidth="1"/>
    <col min="2055" max="2055" width="22.5703125" customWidth="1"/>
    <col min="2057" max="2057" width="20.7109375" customWidth="1"/>
    <col min="2060" max="2060" width="17.85546875" customWidth="1"/>
    <col min="2305" max="2305" width="17.42578125" customWidth="1"/>
    <col min="2306" max="2306" width="47.42578125" customWidth="1"/>
    <col min="2307" max="2310" width="23" customWidth="1"/>
    <col min="2311" max="2311" width="22.5703125" customWidth="1"/>
    <col min="2313" max="2313" width="20.7109375" customWidth="1"/>
    <col min="2316" max="2316" width="17.85546875" customWidth="1"/>
    <col min="2561" max="2561" width="17.42578125" customWidth="1"/>
    <col min="2562" max="2562" width="47.42578125" customWidth="1"/>
    <col min="2563" max="2566" width="23" customWidth="1"/>
    <col min="2567" max="2567" width="22.5703125" customWidth="1"/>
    <col min="2569" max="2569" width="20.7109375" customWidth="1"/>
    <col min="2572" max="2572" width="17.85546875" customWidth="1"/>
    <col min="2817" max="2817" width="17.42578125" customWidth="1"/>
    <col min="2818" max="2818" width="47.42578125" customWidth="1"/>
    <col min="2819" max="2822" width="23" customWidth="1"/>
    <col min="2823" max="2823" width="22.5703125" customWidth="1"/>
    <col min="2825" max="2825" width="20.7109375" customWidth="1"/>
    <col min="2828" max="2828" width="17.85546875" customWidth="1"/>
    <col min="3073" max="3073" width="17.42578125" customWidth="1"/>
    <col min="3074" max="3074" width="47.42578125" customWidth="1"/>
    <col min="3075" max="3078" width="23" customWidth="1"/>
    <col min="3079" max="3079" width="22.5703125" customWidth="1"/>
    <col min="3081" max="3081" width="20.7109375" customWidth="1"/>
    <col min="3084" max="3084" width="17.85546875" customWidth="1"/>
    <col min="3329" max="3329" width="17.42578125" customWidth="1"/>
    <col min="3330" max="3330" width="47.42578125" customWidth="1"/>
    <col min="3331" max="3334" width="23" customWidth="1"/>
    <col min="3335" max="3335" width="22.5703125" customWidth="1"/>
    <col min="3337" max="3337" width="20.7109375" customWidth="1"/>
    <col min="3340" max="3340" width="17.85546875" customWidth="1"/>
    <col min="3585" max="3585" width="17.42578125" customWidth="1"/>
    <col min="3586" max="3586" width="47.42578125" customWidth="1"/>
    <col min="3587" max="3590" width="23" customWidth="1"/>
    <col min="3591" max="3591" width="22.5703125" customWidth="1"/>
    <col min="3593" max="3593" width="20.7109375" customWidth="1"/>
    <col min="3596" max="3596" width="17.85546875" customWidth="1"/>
    <col min="3841" max="3841" width="17.42578125" customWidth="1"/>
    <col min="3842" max="3842" width="47.42578125" customWidth="1"/>
    <col min="3843" max="3846" width="23" customWidth="1"/>
    <col min="3847" max="3847" width="22.5703125" customWidth="1"/>
    <col min="3849" max="3849" width="20.7109375" customWidth="1"/>
    <col min="3852" max="3852" width="17.85546875" customWidth="1"/>
    <col min="4097" max="4097" width="17.42578125" customWidth="1"/>
    <col min="4098" max="4098" width="47.42578125" customWidth="1"/>
    <col min="4099" max="4102" width="23" customWidth="1"/>
    <col min="4103" max="4103" width="22.5703125" customWidth="1"/>
    <col min="4105" max="4105" width="20.7109375" customWidth="1"/>
    <col min="4108" max="4108" width="17.85546875" customWidth="1"/>
    <col min="4353" max="4353" width="17.42578125" customWidth="1"/>
    <col min="4354" max="4354" width="47.42578125" customWidth="1"/>
    <col min="4355" max="4358" width="23" customWidth="1"/>
    <col min="4359" max="4359" width="22.5703125" customWidth="1"/>
    <col min="4361" max="4361" width="20.7109375" customWidth="1"/>
    <col min="4364" max="4364" width="17.85546875" customWidth="1"/>
    <col min="4609" max="4609" width="17.42578125" customWidth="1"/>
    <col min="4610" max="4610" width="47.42578125" customWidth="1"/>
    <col min="4611" max="4614" width="23" customWidth="1"/>
    <col min="4615" max="4615" width="22.5703125" customWidth="1"/>
    <col min="4617" max="4617" width="20.7109375" customWidth="1"/>
    <col min="4620" max="4620" width="17.85546875" customWidth="1"/>
    <col min="4865" max="4865" width="17.42578125" customWidth="1"/>
    <col min="4866" max="4866" width="47.42578125" customWidth="1"/>
    <col min="4867" max="4870" width="23" customWidth="1"/>
    <col min="4871" max="4871" width="22.5703125" customWidth="1"/>
    <col min="4873" max="4873" width="20.7109375" customWidth="1"/>
    <col min="4876" max="4876" width="17.85546875" customWidth="1"/>
    <col min="5121" max="5121" width="17.42578125" customWidth="1"/>
    <col min="5122" max="5122" width="47.42578125" customWidth="1"/>
    <col min="5123" max="5126" width="23" customWidth="1"/>
    <col min="5127" max="5127" width="22.5703125" customWidth="1"/>
    <col min="5129" max="5129" width="20.7109375" customWidth="1"/>
    <col min="5132" max="5132" width="17.85546875" customWidth="1"/>
    <col min="5377" max="5377" width="17.42578125" customWidth="1"/>
    <col min="5378" max="5378" width="47.42578125" customWidth="1"/>
    <col min="5379" max="5382" width="23" customWidth="1"/>
    <col min="5383" max="5383" width="22.5703125" customWidth="1"/>
    <col min="5385" max="5385" width="20.7109375" customWidth="1"/>
    <col min="5388" max="5388" width="17.85546875" customWidth="1"/>
    <col min="5633" max="5633" width="17.42578125" customWidth="1"/>
    <col min="5634" max="5634" width="47.42578125" customWidth="1"/>
    <col min="5635" max="5638" width="23" customWidth="1"/>
    <col min="5639" max="5639" width="22.5703125" customWidth="1"/>
    <col min="5641" max="5641" width="20.7109375" customWidth="1"/>
    <col min="5644" max="5644" width="17.85546875" customWidth="1"/>
    <col min="5889" max="5889" width="17.42578125" customWidth="1"/>
    <col min="5890" max="5890" width="47.42578125" customWidth="1"/>
    <col min="5891" max="5894" width="23" customWidth="1"/>
    <col min="5895" max="5895" width="22.5703125" customWidth="1"/>
    <col min="5897" max="5897" width="20.7109375" customWidth="1"/>
    <col min="5900" max="5900" width="17.85546875" customWidth="1"/>
    <col min="6145" max="6145" width="17.42578125" customWidth="1"/>
    <col min="6146" max="6146" width="47.42578125" customWidth="1"/>
    <col min="6147" max="6150" width="23" customWidth="1"/>
    <col min="6151" max="6151" width="22.5703125" customWidth="1"/>
    <col min="6153" max="6153" width="20.7109375" customWidth="1"/>
    <col min="6156" max="6156" width="17.85546875" customWidth="1"/>
    <col min="6401" max="6401" width="17.42578125" customWidth="1"/>
    <col min="6402" max="6402" width="47.42578125" customWidth="1"/>
    <col min="6403" max="6406" width="23" customWidth="1"/>
    <col min="6407" max="6407" width="22.5703125" customWidth="1"/>
    <col min="6409" max="6409" width="20.7109375" customWidth="1"/>
    <col min="6412" max="6412" width="17.85546875" customWidth="1"/>
    <col min="6657" max="6657" width="17.42578125" customWidth="1"/>
    <col min="6658" max="6658" width="47.42578125" customWidth="1"/>
    <col min="6659" max="6662" width="23" customWidth="1"/>
    <col min="6663" max="6663" width="22.5703125" customWidth="1"/>
    <col min="6665" max="6665" width="20.7109375" customWidth="1"/>
    <col min="6668" max="6668" width="17.85546875" customWidth="1"/>
    <col min="6913" max="6913" width="17.42578125" customWidth="1"/>
    <col min="6914" max="6914" width="47.42578125" customWidth="1"/>
    <col min="6915" max="6918" width="23" customWidth="1"/>
    <col min="6919" max="6919" width="22.5703125" customWidth="1"/>
    <col min="6921" max="6921" width="20.7109375" customWidth="1"/>
    <col min="6924" max="6924" width="17.85546875" customWidth="1"/>
    <col min="7169" max="7169" width="17.42578125" customWidth="1"/>
    <col min="7170" max="7170" width="47.42578125" customWidth="1"/>
    <col min="7171" max="7174" width="23" customWidth="1"/>
    <col min="7175" max="7175" width="22.5703125" customWidth="1"/>
    <col min="7177" max="7177" width="20.7109375" customWidth="1"/>
    <col min="7180" max="7180" width="17.85546875" customWidth="1"/>
    <col min="7425" max="7425" width="17.42578125" customWidth="1"/>
    <col min="7426" max="7426" width="47.42578125" customWidth="1"/>
    <col min="7427" max="7430" width="23" customWidth="1"/>
    <col min="7431" max="7431" width="22.5703125" customWidth="1"/>
    <col min="7433" max="7433" width="20.7109375" customWidth="1"/>
    <col min="7436" max="7436" width="17.85546875" customWidth="1"/>
    <col min="7681" max="7681" width="17.42578125" customWidth="1"/>
    <col min="7682" max="7682" width="47.42578125" customWidth="1"/>
    <col min="7683" max="7686" width="23" customWidth="1"/>
    <col min="7687" max="7687" width="22.5703125" customWidth="1"/>
    <col min="7689" max="7689" width="20.7109375" customWidth="1"/>
    <col min="7692" max="7692" width="17.85546875" customWidth="1"/>
    <col min="7937" max="7937" width="17.42578125" customWidth="1"/>
    <col min="7938" max="7938" width="47.42578125" customWidth="1"/>
    <col min="7939" max="7942" width="23" customWidth="1"/>
    <col min="7943" max="7943" width="22.5703125" customWidth="1"/>
    <col min="7945" max="7945" width="20.7109375" customWidth="1"/>
    <col min="7948" max="7948" width="17.85546875" customWidth="1"/>
    <col min="8193" max="8193" width="17.42578125" customWidth="1"/>
    <col min="8194" max="8194" width="47.42578125" customWidth="1"/>
    <col min="8195" max="8198" width="23" customWidth="1"/>
    <col min="8199" max="8199" width="22.5703125" customWidth="1"/>
    <col min="8201" max="8201" width="20.7109375" customWidth="1"/>
    <col min="8204" max="8204" width="17.85546875" customWidth="1"/>
    <col min="8449" max="8449" width="17.42578125" customWidth="1"/>
    <col min="8450" max="8450" width="47.42578125" customWidth="1"/>
    <col min="8451" max="8454" width="23" customWidth="1"/>
    <col min="8455" max="8455" width="22.5703125" customWidth="1"/>
    <col min="8457" max="8457" width="20.7109375" customWidth="1"/>
    <col min="8460" max="8460" width="17.85546875" customWidth="1"/>
    <col min="8705" max="8705" width="17.42578125" customWidth="1"/>
    <col min="8706" max="8706" width="47.42578125" customWidth="1"/>
    <col min="8707" max="8710" width="23" customWidth="1"/>
    <col min="8711" max="8711" width="22.5703125" customWidth="1"/>
    <col min="8713" max="8713" width="20.7109375" customWidth="1"/>
    <col min="8716" max="8716" width="17.85546875" customWidth="1"/>
    <col min="8961" max="8961" width="17.42578125" customWidth="1"/>
    <col min="8962" max="8962" width="47.42578125" customWidth="1"/>
    <col min="8963" max="8966" width="23" customWidth="1"/>
    <col min="8967" max="8967" width="22.5703125" customWidth="1"/>
    <col min="8969" max="8969" width="20.7109375" customWidth="1"/>
    <col min="8972" max="8972" width="17.85546875" customWidth="1"/>
    <col min="9217" max="9217" width="17.42578125" customWidth="1"/>
    <col min="9218" max="9218" width="47.42578125" customWidth="1"/>
    <col min="9219" max="9222" width="23" customWidth="1"/>
    <col min="9223" max="9223" width="22.5703125" customWidth="1"/>
    <col min="9225" max="9225" width="20.7109375" customWidth="1"/>
    <col min="9228" max="9228" width="17.85546875" customWidth="1"/>
    <col min="9473" max="9473" width="17.42578125" customWidth="1"/>
    <col min="9474" max="9474" width="47.42578125" customWidth="1"/>
    <col min="9475" max="9478" width="23" customWidth="1"/>
    <col min="9479" max="9479" width="22.5703125" customWidth="1"/>
    <col min="9481" max="9481" width="20.7109375" customWidth="1"/>
    <col min="9484" max="9484" width="17.85546875" customWidth="1"/>
    <col min="9729" max="9729" width="17.42578125" customWidth="1"/>
    <col min="9730" max="9730" width="47.42578125" customWidth="1"/>
    <col min="9731" max="9734" width="23" customWidth="1"/>
    <col min="9735" max="9735" width="22.5703125" customWidth="1"/>
    <col min="9737" max="9737" width="20.7109375" customWidth="1"/>
    <col min="9740" max="9740" width="17.85546875" customWidth="1"/>
    <col min="9985" max="9985" width="17.42578125" customWidth="1"/>
    <col min="9986" max="9986" width="47.42578125" customWidth="1"/>
    <col min="9987" max="9990" width="23" customWidth="1"/>
    <col min="9991" max="9991" width="22.5703125" customWidth="1"/>
    <col min="9993" max="9993" width="20.7109375" customWidth="1"/>
    <col min="9996" max="9996" width="17.85546875" customWidth="1"/>
    <col min="10241" max="10241" width="17.42578125" customWidth="1"/>
    <col min="10242" max="10242" width="47.42578125" customWidth="1"/>
    <col min="10243" max="10246" width="23" customWidth="1"/>
    <col min="10247" max="10247" width="22.5703125" customWidth="1"/>
    <col min="10249" max="10249" width="20.7109375" customWidth="1"/>
    <col min="10252" max="10252" width="17.85546875" customWidth="1"/>
    <col min="10497" max="10497" width="17.42578125" customWidth="1"/>
    <col min="10498" max="10498" width="47.42578125" customWidth="1"/>
    <col min="10499" max="10502" width="23" customWidth="1"/>
    <col min="10503" max="10503" width="22.5703125" customWidth="1"/>
    <col min="10505" max="10505" width="20.7109375" customWidth="1"/>
    <col min="10508" max="10508" width="17.85546875" customWidth="1"/>
    <col min="10753" max="10753" width="17.42578125" customWidth="1"/>
    <col min="10754" max="10754" width="47.42578125" customWidth="1"/>
    <col min="10755" max="10758" width="23" customWidth="1"/>
    <col min="10759" max="10759" width="22.5703125" customWidth="1"/>
    <col min="10761" max="10761" width="20.7109375" customWidth="1"/>
    <col min="10764" max="10764" width="17.85546875" customWidth="1"/>
    <col min="11009" max="11009" width="17.42578125" customWidth="1"/>
    <col min="11010" max="11010" width="47.42578125" customWidth="1"/>
    <col min="11011" max="11014" width="23" customWidth="1"/>
    <col min="11015" max="11015" width="22.5703125" customWidth="1"/>
    <col min="11017" max="11017" width="20.7109375" customWidth="1"/>
    <col min="11020" max="11020" width="17.85546875" customWidth="1"/>
    <col min="11265" max="11265" width="17.42578125" customWidth="1"/>
    <col min="11266" max="11266" width="47.42578125" customWidth="1"/>
    <col min="11267" max="11270" width="23" customWidth="1"/>
    <col min="11271" max="11271" width="22.5703125" customWidth="1"/>
    <col min="11273" max="11273" width="20.7109375" customWidth="1"/>
    <col min="11276" max="11276" width="17.85546875" customWidth="1"/>
    <col min="11521" max="11521" width="17.42578125" customWidth="1"/>
    <col min="11522" max="11522" width="47.42578125" customWidth="1"/>
    <col min="11523" max="11526" width="23" customWidth="1"/>
    <col min="11527" max="11527" width="22.5703125" customWidth="1"/>
    <col min="11529" max="11529" width="20.7109375" customWidth="1"/>
    <col min="11532" max="11532" width="17.85546875" customWidth="1"/>
    <col min="11777" max="11777" width="17.42578125" customWidth="1"/>
    <col min="11778" max="11778" width="47.42578125" customWidth="1"/>
    <col min="11779" max="11782" width="23" customWidth="1"/>
    <col min="11783" max="11783" width="22.5703125" customWidth="1"/>
    <col min="11785" max="11785" width="20.7109375" customWidth="1"/>
    <col min="11788" max="11788" width="17.85546875" customWidth="1"/>
    <col min="12033" max="12033" width="17.42578125" customWidth="1"/>
    <col min="12034" max="12034" width="47.42578125" customWidth="1"/>
    <col min="12035" max="12038" width="23" customWidth="1"/>
    <col min="12039" max="12039" width="22.5703125" customWidth="1"/>
    <col min="12041" max="12041" width="20.7109375" customWidth="1"/>
    <col min="12044" max="12044" width="17.85546875" customWidth="1"/>
    <col min="12289" max="12289" width="17.42578125" customWidth="1"/>
    <col min="12290" max="12290" width="47.42578125" customWidth="1"/>
    <col min="12291" max="12294" width="23" customWidth="1"/>
    <col min="12295" max="12295" width="22.5703125" customWidth="1"/>
    <col min="12297" max="12297" width="20.7109375" customWidth="1"/>
    <col min="12300" max="12300" width="17.85546875" customWidth="1"/>
    <col min="12545" max="12545" width="17.42578125" customWidth="1"/>
    <col min="12546" max="12546" width="47.42578125" customWidth="1"/>
    <col min="12547" max="12550" width="23" customWidth="1"/>
    <col min="12551" max="12551" width="22.5703125" customWidth="1"/>
    <col min="12553" max="12553" width="20.7109375" customWidth="1"/>
    <col min="12556" max="12556" width="17.85546875" customWidth="1"/>
    <col min="12801" max="12801" width="17.42578125" customWidth="1"/>
    <col min="12802" max="12802" width="47.42578125" customWidth="1"/>
    <col min="12803" max="12806" width="23" customWidth="1"/>
    <col min="12807" max="12807" width="22.5703125" customWidth="1"/>
    <col min="12809" max="12809" width="20.7109375" customWidth="1"/>
    <col min="12812" max="12812" width="17.85546875" customWidth="1"/>
    <col min="13057" max="13057" width="17.42578125" customWidth="1"/>
    <col min="13058" max="13058" width="47.42578125" customWidth="1"/>
    <col min="13059" max="13062" width="23" customWidth="1"/>
    <col min="13063" max="13063" width="22.5703125" customWidth="1"/>
    <col min="13065" max="13065" width="20.7109375" customWidth="1"/>
    <col min="13068" max="13068" width="17.85546875" customWidth="1"/>
    <col min="13313" max="13313" width="17.42578125" customWidth="1"/>
    <col min="13314" max="13314" width="47.42578125" customWidth="1"/>
    <col min="13315" max="13318" width="23" customWidth="1"/>
    <col min="13319" max="13319" width="22.5703125" customWidth="1"/>
    <col min="13321" max="13321" width="20.7109375" customWidth="1"/>
    <col min="13324" max="13324" width="17.85546875" customWidth="1"/>
    <col min="13569" max="13569" width="17.42578125" customWidth="1"/>
    <col min="13570" max="13570" width="47.42578125" customWidth="1"/>
    <col min="13571" max="13574" width="23" customWidth="1"/>
    <col min="13575" max="13575" width="22.5703125" customWidth="1"/>
    <col min="13577" max="13577" width="20.7109375" customWidth="1"/>
    <col min="13580" max="13580" width="17.85546875" customWidth="1"/>
    <col min="13825" max="13825" width="17.42578125" customWidth="1"/>
    <col min="13826" max="13826" width="47.42578125" customWidth="1"/>
    <col min="13827" max="13830" width="23" customWidth="1"/>
    <col min="13831" max="13831" width="22.5703125" customWidth="1"/>
    <col min="13833" max="13833" width="20.7109375" customWidth="1"/>
    <col min="13836" max="13836" width="17.85546875" customWidth="1"/>
    <col min="14081" max="14081" width="17.42578125" customWidth="1"/>
    <col min="14082" max="14082" width="47.42578125" customWidth="1"/>
    <col min="14083" max="14086" width="23" customWidth="1"/>
    <col min="14087" max="14087" width="22.5703125" customWidth="1"/>
    <col min="14089" max="14089" width="20.7109375" customWidth="1"/>
    <col min="14092" max="14092" width="17.85546875" customWidth="1"/>
    <col min="14337" max="14337" width="17.42578125" customWidth="1"/>
    <col min="14338" max="14338" width="47.42578125" customWidth="1"/>
    <col min="14339" max="14342" width="23" customWidth="1"/>
    <col min="14343" max="14343" width="22.5703125" customWidth="1"/>
    <col min="14345" max="14345" width="20.7109375" customWidth="1"/>
    <col min="14348" max="14348" width="17.85546875" customWidth="1"/>
    <col min="14593" max="14593" width="17.42578125" customWidth="1"/>
    <col min="14594" max="14594" width="47.42578125" customWidth="1"/>
    <col min="14595" max="14598" width="23" customWidth="1"/>
    <col min="14599" max="14599" width="22.5703125" customWidth="1"/>
    <col min="14601" max="14601" width="20.7109375" customWidth="1"/>
    <col min="14604" max="14604" width="17.85546875" customWidth="1"/>
    <col min="14849" max="14849" width="17.42578125" customWidth="1"/>
    <col min="14850" max="14850" width="47.42578125" customWidth="1"/>
    <col min="14851" max="14854" width="23" customWidth="1"/>
    <col min="14855" max="14855" width="22.5703125" customWidth="1"/>
    <col min="14857" max="14857" width="20.7109375" customWidth="1"/>
    <col min="14860" max="14860" width="17.85546875" customWidth="1"/>
    <col min="15105" max="15105" width="17.42578125" customWidth="1"/>
    <col min="15106" max="15106" width="47.42578125" customWidth="1"/>
    <col min="15107" max="15110" width="23" customWidth="1"/>
    <col min="15111" max="15111" width="22.5703125" customWidth="1"/>
    <col min="15113" max="15113" width="20.7109375" customWidth="1"/>
    <col min="15116" max="15116" width="17.85546875" customWidth="1"/>
    <col min="15361" max="15361" width="17.42578125" customWidth="1"/>
    <col min="15362" max="15362" width="47.42578125" customWidth="1"/>
    <col min="15363" max="15366" width="23" customWidth="1"/>
    <col min="15367" max="15367" width="22.5703125" customWidth="1"/>
    <col min="15369" max="15369" width="20.7109375" customWidth="1"/>
    <col min="15372" max="15372" width="17.85546875" customWidth="1"/>
    <col min="15617" max="15617" width="17.42578125" customWidth="1"/>
    <col min="15618" max="15618" width="47.42578125" customWidth="1"/>
    <col min="15619" max="15622" width="23" customWidth="1"/>
    <col min="15623" max="15623" width="22.5703125" customWidth="1"/>
    <col min="15625" max="15625" width="20.7109375" customWidth="1"/>
    <col min="15628" max="15628" width="17.85546875" customWidth="1"/>
    <col min="15873" max="15873" width="17.42578125" customWidth="1"/>
    <col min="15874" max="15874" width="47.42578125" customWidth="1"/>
    <col min="15875" max="15878" width="23" customWidth="1"/>
    <col min="15879" max="15879" width="22.5703125" customWidth="1"/>
    <col min="15881" max="15881" width="20.7109375" customWidth="1"/>
    <col min="15884" max="15884" width="17.85546875" customWidth="1"/>
    <col min="16129" max="16129" width="17.42578125" customWidth="1"/>
    <col min="16130" max="16130" width="47.42578125" customWidth="1"/>
    <col min="16131" max="16134" width="23" customWidth="1"/>
    <col min="16135" max="16135" width="22.5703125" customWidth="1"/>
    <col min="16137" max="16137" width="20.7109375" customWidth="1"/>
    <col min="16140" max="16140" width="17.85546875" customWidth="1"/>
  </cols>
  <sheetData>
    <row r="5" spans="1:9" x14ac:dyDescent="0.25">
      <c r="A5" s="3"/>
      <c r="B5" s="3"/>
      <c r="C5" s="3"/>
      <c r="D5" s="4"/>
      <c r="E5" s="4"/>
      <c r="F5" s="4"/>
      <c r="G5" s="5"/>
    </row>
    <row r="6" spans="1:9" x14ac:dyDescent="0.25">
      <c r="A6" s="6"/>
      <c r="B6" s="6"/>
      <c r="C6" s="6"/>
      <c r="D6" s="4"/>
      <c r="E6" s="4"/>
      <c r="F6" s="4"/>
      <c r="G6" s="5"/>
    </row>
    <row r="7" spans="1:9" x14ac:dyDescent="0.25">
      <c r="A7" s="6"/>
      <c r="B7" s="6"/>
      <c r="C7" s="6"/>
      <c r="D7" s="4"/>
      <c r="E7" s="4"/>
      <c r="F7" s="4"/>
      <c r="G7" s="5"/>
    </row>
    <row r="8" spans="1:9" ht="0.75" customHeight="1" thickBot="1" x14ac:dyDescent="0.3">
      <c r="A8" s="6"/>
      <c r="B8" s="6"/>
      <c r="C8" s="6"/>
      <c r="D8" s="4"/>
      <c r="E8" s="4"/>
      <c r="F8" s="4"/>
    </row>
    <row r="9" spans="1:9" ht="15" customHeight="1" x14ac:dyDescent="0.25">
      <c r="A9" s="7"/>
      <c r="B9" s="8" t="s">
        <v>0</v>
      </c>
      <c r="C9" s="9"/>
      <c r="D9" s="9"/>
      <c r="E9" s="9"/>
      <c r="F9" s="9"/>
      <c r="G9" s="10"/>
    </row>
    <row r="10" spans="1:9" ht="15" customHeight="1" x14ac:dyDescent="0.25">
      <c r="A10" s="6"/>
      <c r="B10" s="11"/>
      <c r="C10" s="12"/>
      <c r="D10" s="12"/>
      <c r="E10" s="12"/>
      <c r="F10" s="12"/>
      <c r="G10" s="13"/>
    </row>
    <row r="11" spans="1:9" ht="28.5" customHeight="1" thickBot="1" x14ac:dyDescent="0.3">
      <c r="A11" s="14"/>
      <c r="B11" s="15" t="s">
        <v>1</v>
      </c>
      <c r="C11" s="16"/>
      <c r="D11" s="16"/>
      <c r="E11" s="16"/>
      <c r="F11" s="16"/>
      <c r="G11" s="17"/>
    </row>
    <row r="12" spans="1:9" ht="16.5" thickBot="1" x14ac:dyDescent="0.3">
      <c r="I12" s="18"/>
    </row>
    <row r="13" spans="1:9" ht="26.25" customHeight="1" thickBot="1" x14ac:dyDescent="0.3">
      <c r="A13" s="19" t="s">
        <v>2</v>
      </c>
      <c r="B13" s="20" t="s">
        <v>3</v>
      </c>
      <c r="C13" s="21" t="s">
        <v>4</v>
      </c>
      <c r="D13" s="19" t="s">
        <v>5</v>
      </c>
      <c r="E13" s="22" t="s">
        <v>6</v>
      </c>
      <c r="F13" s="22" t="s">
        <v>7</v>
      </c>
      <c r="G13" s="21" t="s">
        <v>8</v>
      </c>
      <c r="I13" s="23" t="s">
        <v>9</v>
      </c>
    </row>
    <row r="14" spans="1:9" ht="17.25" customHeight="1" x14ac:dyDescent="0.25">
      <c r="A14" s="24" t="s">
        <v>10</v>
      </c>
      <c r="B14" s="25" t="s">
        <v>11</v>
      </c>
      <c r="C14" s="26">
        <f>SUM('[1] بيان تنفيد مصاريف التجهيز '!H13)</f>
        <v>15516.43</v>
      </c>
      <c r="D14" s="26">
        <f>SUM('[1] بيان تنفيد مصاريف التجهيز '!I13)</f>
        <v>2600</v>
      </c>
      <c r="E14" s="26">
        <f>SUM('[1] بيان تنفيد مصاريف التجهيز '!J13)</f>
        <v>0</v>
      </c>
      <c r="F14" s="26">
        <v>0</v>
      </c>
      <c r="G14" s="26">
        <f>C14-E14</f>
        <v>15516.43</v>
      </c>
      <c r="I14" s="2">
        <f>D14-E14</f>
        <v>2600</v>
      </c>
    </row>
    <row r="15" spans="1:9" ht="17.25" customHeight="1" x14ac:dyDescent="0.25">
      <c r="A15" s="27" t="s">
        <v>12</v>
      </c>
      <c r="B15" s="28" t="s">
        <v>13</v>
      </c>
      <c r="C15" s="26">
        <f>SUM('[1] بيان تنفيد مصاريف التجهيز '!H14)</f>
        <v>0</v>
      </c>
      <c r="D15" s="26">
        <f>SUM('[1] بيان تنفيد مصاريف التجهيز '!I14)</f>
        <v>0</v>
      </c>
      <c r="E15" s="26">
        <f>SUM('[1] بيان تنفيد مصاريف التجهيز '!J14)</f>
        <v>0</v>
      </c>
      <c r="F15" s="26">
        <v>0</v>
      </c>
      <c r="G15" s="26">
        <f t="shared" ref="G15:G27" si="0">C15-E15</f>
        <v>0</v>
      </c>
      <c r="I15" s="2">
        <f>D15-E15</f>
        <v>0</v>
      </c>
    </row>
    <row r="16" spans="1:9" ht="17.25" customHeight="1" x14ac:dyDescent="0.25">
      <c r="A16" s="27" t="s">
        <v>14</v>
      </c>
      <c r="B16" s="28" t="s">
        <v>15</v>
      </c>
      <c r="C16" s="26">
        <f>SUM('[1] بيان تنفيد مصاريف التجهيز '!H15)</f>
        <v>1180162.1100000001</v>
      </c>
      <c r="D16" s="26">
        <f>SUM('[1] بيان تنفيد مصاريف التجهيز '!I15)</f>
        <v>1155567.96</v>
      </c>
      <c r="E16" s="26">
        <f>SUM('[1] بيان تنفيد مصاريف التجهيز '!J15)</f>
        <v>310180.01</v>
      </c>
      <c r="F16" s="26">
        <v>0</v>
      </c>
      <c r="G16" s="26">
        <f t="shared" si="0"/>
        <v>869982.10000000009</v>
      </c>
      <c r="I16" s="2">
        <f>D16-E16</f>
        <v>845387.95</v>
      </c>
    </row>
    <row r="17" spans="1:9" ht="17.25" customHeight="1" x14ac:dyDescent="0.25">
      <c r="A17" s="27" t="s">
        <v>16</v>
      </c>
      <c r="B17" s="28" t="s">
        <v>17</v>
      </c>
      <c r="C17" s="26">
        <f>SUM('[1] بيان تنفيد مصاريف التجهيز '!H16)</f>
        <v>11000000</v>
      </c>
      <c r="D17" s="26">
        <f>SUM('[1] بيان تنفيد مصاريف التجهيز '!I16)</f>
        <v>10936000.92</v>
      </c>
      <c r="E17" s="26">
        <f>SUM('[1] بيان تنفيد مصاريف التجهيز '!J16)</f>
        <v>0</v>
      </c>
      <c r="F17" s="26">
        <v>0</v>
      </c>
      <c r="G17" s="26">
        <f t="shared" si="0"/>
        <v>11000000</v>
      </c>
      <c r="I17" s="2">
        <f>D17-E17</f>
        <v>10936000.92</v>
      </c>
    </row>
    <row r="18" spans="1:9" ht="17.25" customHeight="1" x14ac:dyDescent="0.25">
      <c r="A18" s="27" t="s">
        <v>18</v>
      </c>
      <c r="B18" s="28" t="s">
        <v>19</v>
      </c>
      <c r="C18" s="26">
        <f>SUM('[1] بيان تنفيد مصاريف التجهيز '!H17)</f>
        <v>60000</v>
      </c>
      <c r="D18" s="26">
        <f>SUM('[1] بيان تنفيد مصاريف التجهيز '!I17)</f>
        <v>0</v>
      </c>
      <c r="E18" s="26">
        <f>SUM('[1] بيان تنفيد مصاريف التجهيز '!J17)</f>
        <v>0</v>
      </c>
      <c r="F18" s="26">
        <v>0</v>
      </c>
      <c r="G18" s="26">
        <f t="shared" si="0"/>
        <v>60000</v>
      </c>
    </row>
    <row r="19" spans="1:9" ht="17.25" customHeight="1" x14ac:dyDescent="0.25">
      <c r="A19" s="27" t="s">
        <v>20</v>
      </c>
      <c r="B19" s="28" t="s">
        <v>21</v>
      </c>
      <c r="C19" s="26">
        <f>SUM('[1] بيان تنفيد مصاريف التجهيز '!H18)</f>
        <v>2202161.69</v>
      </c>
      <c r="D19" s="26">
        <f>SUM('[1] بيان تنفيد مصاريف التجهيز '!I18)</f>
        <v>2202161.69</v>
      </c>
      <c r="E19" s="26">
        <f>SUM('[1] بيان تنفيد مصاريف التجهيز '!J18)</f>
        <v>995847.48</v>
      </c>
      <c r="F19" s="26">
        <v>0</v>
      </c>
      <c r="G19" s="26">
        <f t="shared" si="0"/>
        <v>1206314.21</v>
      </c>
    </row>
    <row r="20" spans="1:9" ht="17.25" customHeight="1" x14ac:dyDescent="0.25">
      <c r="A20" s="27" t="s">
        <v>22</v>
      </c>
      <c r="B20" s="28" t="s">
        <v>23</v>
      </c>
      <c r="C20" s="26">
        <f>SUM('[1] بيان تنفيد مصاريف التجهيز '!H19)</f>
        <v>3680221.17</v>
      </c>
      <c r="D20" s="26">
        <f>SUM('[1] بيان تنفيد مصاريف التجهيز '!I19)</f>
        <v>3679414.33</v>
      </c>
      <c r="E20" s="26">
        <f>SUM('[1] بيان تنفيد مصاريف التجهيز '!J19)</f>
        <v>1300140</v>
      </c>
      <c r="F20" s="26">
        <v>0</v>
      </c>
      <c r="G20" s="26">
        <f t="shared" si="0"/>
        <v>2380081.17</v>
      </c>
      <c r="I20" s="2">
        <f t="shared" ref="I20:I27" si="1">D20-E20</f>
        <v>2379274.33</v>
      </c>
    </row>
    <row r="21" spans="1:9" ht="17.25" customHeight="1" x14ac:dyDescent="0.25">
      <c r="A21" s="27" t="s">
        <v>24</v>
      </c>
      <c r="B21" s="28" t="s">
        <v>25</v>
      </c>
      <c r="C21" s="26">
        <f>SUM('[1] بيان تنفيد مصاريف التجهيز '!H20)</f>
        <v>224293.11</v>
      </c>
      <c r="D21" s="26">
        <f>SUM('[1] بيان تنفيد مصاريف التجهيز '!I20)</f>
        <v>17781.84</v>
      </c>
      <c r="E21" s="26">
        <f>SUM('[1] بيان تنفيد مصاريف التجهيز '!J20)</f>
        <v>14099.4</v>
      </c>
      <c r="F21" s="26">
        <v>0</v>
      </c>
      <c r="G21" s="26">
        <f t="shared" si="0"/>
        <v>210193.71</v>
      </c>
      <c r="I21" s="2">
        <f t="shared" si="1"/>
        <v>3682.4400000000005</v>
      </c>
    </row>
    <row r="22" spans="1:9" ht="17.25" customHeight="1" x14ac:dyDescent="0.25">
      <c r="A22" s="27" t="s">
        <v>26</v>
      </c>
      <c r="B22" s="28" t="s">
        <v>27</v>
      </c>
      <c r="C22" s="26">
        <f>SUM('[1] بيان تنفيد مصاريف التجهيز '!H21)</f>
        <v>865827.57</v>
      </c>
      <c r="D22" s="26">
        <f>SUM('[1] بيان تنفيد مصاريف التجهيز '!I21)</f>
        <v>830608.27</v>
      </c>
      <c r="E22" s="26">
        <f>SUM('[1] بيان تنفيد مصاريف التجهيز '!J21)</f>
        <v>775014.6</v>
      </c>
      <c r="F22" s="26">
        <v>0</v>
      </c>
      <c r="G22" s="26">
        <f t="shared" si="0"/>
        <v>90812.969999999972</v>
      </c>
      <c r="I22" s="2">
        <f t="shared" si="1"/>
        <v>55593.670000000042</v>
      </c>
    </row>
    <row r="23" spans="1:9" ht="17.25" customHeight="1" x14ac:dyDescent="0.25">
      <c r="A23" s="27" t="s">
        <v>28</v>
      </c>
      <c r="B23" s="28" t="s">
        <v>29</v>
      </c>
      <c r="C23" s="26">
        <f>SUM('[1] بيان تنفيد مصاريف التجهيز '!H22)</f>
        <v>837822.83</v>
      </c>
      <c r="D23" s="26">
        <f>SUM('[1] بيان تنفيد مصاريف التجهيز '!I22)</f>
        <v>458541.5</v>
      </c>
      <c r="E23" s="26">
        <f>SUM('[1] بيان تنفيد مصاريف التجهيز '!J22)</f>
        <v>254272.94</v>
      </c>
      <c r="F23" s="26">
        <v>0</v>
      </c>
      <c r="G23" s="26">
        <f t="shared" si="0"/>
        <v>583549.8899999999</v>
      </c>
      <c r="I23" s="2">
        <f t="shared" si="1"/>
        <v>204268.56</v>
      </c>
    </row>
    <row r="24" spans="1:9" ht="17.25" customHeight="1" x14ac:dyDescent="0.25">
      <c r="A24" s="27" t="s">
        <v>30</v>
      </c>
      <c r="B24" s="28" t="s">
        <v>31</v>
      </c>
      <c r="C24" s="26">
        <f>SUM('[1] بيان تنفيد مصاريف التجهيز '!H23)</f>
        <v>0</v>
      </c>
      <c r="D24" s="26">
        <f>SUM('[1] بيان تنفيد مصاريف التجهيز '!I23)</f>
        <v>0</v>
      </c>
      <c r="E24" s="26">
        <f>SUM('[1] بيان تنفيد مصاريف التجهيز '!J23)</f>
        <v>0</v>
      </c>
      <c r="F24" s="26">
        <v>0</v>
      </c>
      <c r="G24" s="26">
        <f t="shared" si="0"/>
        <v>0</v>
      </c>
      <c r="I24" s="2">
        <f t="shared" si="1"/>
        <v>0</v>
      </c>
    </row>
    <row r="25" spans="1:9" ht="17.25" customHeight="1" x14ac:dyDescent="0.25">
      <c r="A25" s="27" t="s">
        <v>32</v>
      </c>
      <c r="B25" s="28" t="s">
        <v>33</v>
      </c>
      <c r="C25" s="26">
        <f>SUM('[1] بيان تنفيد مصاريف التجهيز '!H24)</f>
        <v>127352.75</v>
      </c>
      <c r="D25" s="26">
        <f>SUM('[1] بيان تنفيد مصاريف التجهيز '!I24)</f>
        <v>0</v>
      </c>
      <c r="E25" s="26">
        <f>SUM('[1] بيان تنفيد مصاريف التجهيز '!J24)</f>
        <v>0</v>
      </c>
      <c r="F25" s="26">
        <v>0</v>
      </c>
      <c r="G25" s="26">
        <f t="shared" si="0"/>
        <v>127352.75</v>
      </c>
      <c r="I25" s="2">
        <f t="shared" si="1"/>
        <v>0</v>
      </c>
    </row>
    <row r="26" spans="1:9" ht="17.25" customHeight="1" x14ac:dyDescent="0.25">
      <c r="A26" s="27" t="s">
        <v>34</v>
      </c>
      <c r="B26" s="29" t="s">
        <v>35</v>
      </c>
      <c r="C26" s="26">
        <f>SUM('[1] بيان تنفيد مصاريف التجهيز '!H25)</f>
        <v>0</v>
      </c>
      <c r="D26" s="26">
        <f>SUM('[1] بيان تنفيد مصاريف التجهيز '!I25)</f>
        <v>0</v>
      </c>
      <c r="E26" s="26">
        <f>SUM('[1] بيان تنفيد مصاريف التجهيز '!J25)</f>
        <v>0</v>
      </c>
      <c r="F26" s="26">
        <v>0</v>
      </c>
      <c r="G26" s="26">
        <f t="shared" si="0"/>
        <v>0</v>
      </c>
      <c r="I26" s="2">
        <f t="shared" si="1"/>
        <v>0</v>
      </c>
    </row>
    <row r="27" spans="1:9" ht="17.25" customHeight="1" x14ac:dyDescent="0.25">
      <c r="A27" s="27" t="s">
        <v>36</v>
      </c>
      <c r="B27" s="28" t="s">
        <v>37</v>
      </c>
      <c r="C27" s="26">
        <f>SUM('[1] بيان تنفيد مصاريف التجهيز '!H26)</f>
        <v>1382.34</v>
      </c>
      <c r="D27" s="26">
        <f>SUM('[1] بيان تنفيد مصاريف التجهيز '!I26)</f>
        <v>1382.34</v>
      </c>
      <c r="E27" s="26">
        <f>SUM('[1] بيان تنفيد مصاريف التجهيز '!J26)</f>
        <v>0</v>
      </c>
      <c r="F27" s="26">
        <v>0</v>
      </c>
      <c r="G27" s="26">
        <f t="shared" si="0"/>
        <v>1382.34</v>
      </c>
      <c r="I27" s="2">
        <f t="shared" si="1"/>
        <v>1382.34</v>
      </c>
    </row>
    <row r="28" spans="1:9" x14ac:dyDescent="0.25">
      <c r="A28" s="30" t="s">
        <v>38</v>
      </c>
      <c r="B28" s="30"/>
      <c r="C28" s="31">
        <f>SUM(C14:C27)</f>
        <v>20194739.999999996</v>
      </c>
      <c r="D28" s="31">
        <f>SUM(D14:D27)</f>
        <v>19284058.849999998</v>
      </c>
      <c r="E28" s="31">
        <f>SUM(E14:E27)</f>
        <v>3649554.43</v>
      </c>
      <c r="F28" s="31">
        <f>SUM(F14:F27)</f>
        <v>0</v>
      </c>
      <c r="G28" s="31">
        <f>SUM(G14:G27)</f>
        <v>16545185.57</v>
      </c>
      <c r="I28" s="31">
        <f>SUM(I14:I27)</f>
        <v>14428190.209999999</v>
      </c>
    </row>
    <row r="29" spans="1:9" ht="27" customHeight="1" x14ac:dyDescent="0.25">
      <c r="A29" s="27" t="s">
        <v>39</v>
      </c>
      <c r="B29" s="29" t="s">
        <v>40</v>
      </c>
      <c r="C29" s="32">
        <f>SUM('[1] بيان تنفيد مصاريف التجهيز '!H28)</f>
        <v>10707765.34</v>
      </c>
      <c r="D29" s="32">
        <f>SUM('[1] بيان تنفيد مصاريف التجهيز '!I28)</f>
        <v>10572324</v>
      </c>
      <c r="E29" s="32">
        <f>SUM('[1] بيان تنفيد مصاريف التجهيز '!J28)</f>
        <v>8979017.8399999999</v>
      </c>
      <c r="F29" s="26">
        <v>0</v>
      </c>
      <c r="G29" s="32">
        <f t="shared" ref="G29:G35" si="2">C29-E29</f>
        <v>1728747.5</v>
      </c>
      <c r="I29" s="2">
        <f>D29-E29</f>
        <v>1593306.1600000001</v>
      </c>
    </row>
    <row r="30" spans="1:9" ht="21" customHeight="1" x14ac:dyDescent="0.25">
      <c r="A30" s="27" t="s">
        <v>41</v>
      </c>
      <c r="B30" s="29" t="s">
        <v>42</v>
      </c>
      <c r="C30" s="32">
        <f>SUM('[1] بيان تنفيد مصاريف التجهيز '!H29)</f>
        <v>10500000</v>
      </c>
      <c r="D30" s="32">
        <f>SUM('[1] بيان تنفيد مصاريف التجهيز '!I29)</f>
        <v>0</v>
      </c>
      <c r="E30" s="32">
        <f>SUM('[1] بيان تنفيد مصاريف التجهيز '!J29)</f>
        <v>0</v>
      </c>
      <c r="F30" s="26">
        <v>0</v>
      </c>
      <c r="G30" s="32">
        <f>C30-E30</f>
        <v>10500000</v>
      </c>
      <c r="I30" s="2">
        <f>D30-E30</f>
        <v>0</v>
      </c>
    </row>
    <row r="31" spans="1:9" ht="21" customHeight="1" x14ac:dyDescent="0.25">
      <c r="A31" s="27" t="s">
        <v>43</v>
      </c>
      <c r="B31" s="29" t="s">
        <v>44</v>
      </c>
      <c r="C31" s="32">
        <f>SUM('[1] بيان تنفيد مصاريف التجهيز '!H30)</f>
        <v>194144.3</v>
      </c>
      <c r="D31" s="32">
        <f>SUM('[1] بيان تنفيد مصاريف التجهيز '!I30)</f>
        <v>1729758.88</v>
      </c>
      <c r="E31" s="32">
        <f>SUM('[1] بيان تنفيد مصاريف التجهيز '!J30)</f>
        <v>0</v>
      </c>
      <c r="F31" s="26">
        <v>0</v>
      </c>
      <c r="G31" s="32">
        <f t="shared" si="2"/>
        <v>194144.3</v>
      </c>
      <c r="I31" s="2">
        <f>D31-E31</f>
        <v>1729758.88</v>
      </c>
    </row>
    <row r="32" spans="1:9" ht="21" customHeight="1" x14ac:dyDescent="0.25">
      <c r="A32" s="27" t="s">
        <v>45</v>
      </c>
      <c r="B32" s="29" t="s">
        <v>46</v>
      </c>
      <c r="C32" s="32">
        <f>SUM('[1] بيان تنفيد مصاريف التجهيز '!H31)</f>
        <v>213386.44</v>
      </c>
      <c r="D32" s="32">
        <f>SUM('[1] بيان تنفيد مصاريف التجهيز '!I31)</f>
        <v>213237.94</v>
      </c>
      <c r="E32" s="32">
        <f>SUM('[1] بيان تنفيد مصاريف التجهيز '!J31)</f>
        <v>0</v>
      </c>
      <c r="F32" s="26">
        <v>0</v>
      </c>
      <c r="G32" s="32">
        <f t="shared" si="2"/>
        <v>213386.44</v>
      </c>
      <c r="I32" s="2">
        <f>D32-E32</f>
        <v>213237.94</v>
      </c>
    </row>
    <row r="33" spans="1:9" ht="21" customHeight="1" x14ac:dyDescent="0.25">
      <c r="A33" s="27" t="s">
        <v>47</v>
      </c>
      <c r="B33" s="29" t="s">
        <v>48</v>
      </c>
      <c r="C33" s="32">
        <f>SUM('[1] بيان تنفيد مصاريف التجهيز '!H32)</f>
        <v>8250000</v>
      </c>
      <c r="D33" s="32">
        <f>SUM('[1] بيان تنفيد مصاريف التجهيز '!I32)</f>
        <v>0</v>
      </c>
      <c r="E33" s="32">
        <f>SUM('[1] بيان تنفيد مصاريف التجهيز '!J32)</f>
        <v>0</v>
      </c>
      <c r="F33" s="26">
        <v>0</v>
      </c>
      <c r="G33" s="32">
        <f t="shared" si="2"/>
        <v>8250000</v>
      </c>
      <c r="I33" s="2">
        <f>D33-E33</f>
        <v>0</v>
      </c>
    </row>
    <row r="34" spans="1:9" ht="21" customHeight="1" x14ac:dyDescent="0.25">
      <c r="A34" s="27" t="s">
        <v>49</v>
      </c>
      <c r="B34" s="29" t="s">
        <v>50</v>
      </c>
      <c r="C34" s="32">
        <f>SUM('[1] بيان تنفيد مصاريف التجهيز '!H33)</f>
        <v>7500000</v>
      </c>
      <c r="D34" s="32">
        <f>SUM('[1] بيان تنفيد مصاريف التجهيز '!I33)</f>
        <v>0</v>
      </c>
      <c r="E34" s="32">
        <f>SUM('[1] بيان تنفيد مصاريف التجهيز '!J33)</f>
        <v>0</v>
      </c>
      <c r="F34" s="26">
        <v>0</v>
      </c>
      <c r="G34" s="32">
        <f t="shared" si="2"/>
        <v>7500000</v>
      </c>
    </row>
    <row r="35" spans="1:9" ht="21" customHeight="1" x14ac:dyDescent="0.25">
      <c r="A35" s="27" t="s">
        <v>51</v>
      </c>
      <c r="B35" s="29" t="s">
        <v>52</v>
      </c>
      <c r="C35" s="32">
        <f>SUM('[1] بيان تنفيد مصاريف التجهيز '!H34)</f>
        <v>500000</v>
      </c>
      <c r="D35" s="32">
        <f>SUM('[1] بيان تنفيد مصاريف التجهيز '!I34)</f>
        <v>0</v>
      </c>
      <c r="E35" s="32">
        <f>SUM('[1] بيان تنفيد مصاريف التجهيز '!J34)</f>
        <v>0</v>
      </c>
      <c r="F35" s="26">
        <v>0</v>
      </c>
      <c r="G35" s="32">
        <f t="shared" si="2"/>
        <v>500000</v>
      </c>
    </row>
    <row r="36" spans="1:9" s="35" customFormat="1" ht="17.25" customHeight="1" x14ac:dyDescent="0.3">
      <c r="A36" s="33" t="s">
        <v>53</v>
      </c>
      <c r="B36" s="33"/>
      <c r="C36" s="34">
        <f>SUM(C29:C35)</f>
        <v>37865296.079999998</v>
      </c>
      <c r="D36" s="34">
        <f>SUM(D29:D34)</f>
        <v>12515320.819999998</v>
      </c>
      <c r="E36" s="34">
        <f>SUM(E29:E34)</f>
        <v>8979017.8399999999</v>
      </c>
      <c r="F36" s="34">
        <f>SUM(F29:F35)</f>
        <v>0</v>
      </c>
      <c r="G36" s="34">
        <f>SUM(G29:G35)</f>
        <v>28886278.240000002</v>
      </c>
      <c r="I36" s="34">
        <f>SUM(I29:I33)</f>
        <v>3536302.98</v>
      </c>
    </row>
    <row r="37" spans="1:9" ht="18.75" customHeight="1" x14ac:dyDescent="0.25">
      <c r="A37" s="27" t="s">
        <v>54</v>
      </c>
      <c r="B37" s="28" t="s">
        <v>55</v>
      </c>
      <c r="C37" s="32">
        <f>SUM('[1] بيان تنفيد مصاريف التجهيز '!H36)</f>
        <v>350000</v>
      </c>
      <c r="D37" s="32">
        <f>SUM('[1] بيان تنفيد مصاريف التجهيز '!I36)</f>
        <v>0</v>
      </c>
      <c r="E37" s="32">
        <f>SUM('[1] بيان تنفيد مصاريف التجهيز '!J36)</f>
        <v>0</v>
      </c>
      <c r="F37" s="26">
        <v>0</v>
      </c>
      <c r="G37" s="32">
        <f>C37-E37</f>
        <v>350000</v>
      </c>
      <c r="I37" s="2">
        <f>D37-E37</f>
        <v>0</v>
      </c>
    </row>
    <row r="38" spans="1:9" ht="18.75" customHeight="1" x14ac:dyDescent="0.25">
      <c r="A38" s="27" t="s">
        <v>56</v>
      </c>
      <c r="B38" s="28" t="s">
        <v>57</v>
      </c>
      <c r="C38" s="32">
        <f>SUM('[1] بيان تنفيد مصاريف التجهيز '!H37)</f>
        <v>659310</v>
      </c>
      <c r="D38" s="32">
        <f>SUM('[1] بيان تنفيد مصاريف التجهيز '!I37)</f>
        <v>0</v>
      </c>
      <c r="E38" s="32">
        <f>SUM('[1] بيان تنفيد مصاريف التجهيز '!J37)</f>
        <v>0</v>
      </c>
      <c r="F38" s="26">
        <v>0</v>
      </c>
      <c r="G38" s="32">
        <f>C38-E38</f>
        <v>659310</v>
      </c>
      <c r="I38" s="2">
        <f>D38-E38</f>
        <v>0</v>
      </c>
    </row>
    <row r="39" spans="1:9" ht="18.75" customHeight="1" x14ac:dyDescent="0.25">
      <c r="A39" s="27" t="s">
        <v>58</v>
      </c>
      <c r="B39" s="28" t="s">
        <v>59</v>
      </c>
      <c r="C39" s="32">
        <f>SUM('[1] بيان تنفيد مصاريف التجهيز '!H38)</f>
        <v>263036.79999999999</v>
      </c>
      <c r="D39" s="32">
        <f>SUM('[1] بيان تنفيد مصاريف التجهيز '!I38)</f>
        <v>253468.79999999999</v>
      </c>
      <c r="E39" s="32">
        <f>SUM('[1] بيان تنفيد مصاريف التجهيز '!J38)</f>
        <v>0</v>
      </c>
      <c r="F39" s="26">
        <v>0</v>
      </c>
      <c r="G39" s="32">
        <f>C39-E39</f>
        <v>263036.79999999999</v>
      </c>
      <c r="I39" s="2">
        <f>D39-E39</f>
        <v>253468.79999999999</v>
      </c>
    </row>
    <row r="40" spans="1:9" ht="18.75" customHeight="1" x14ac:dyDescent="0.25">
      <c r="A40" s="27" t="s">
        <v>60</v>
      </c>
      <c r="B40" s="36" t="s">
        <v>61</v>
      </c>
      <c r="C40" s="32">
        <f>SUM('[1] بيان تنفيد مصاريف التجهيز '!H39)</f>
        <v>550000</v>
      </c>
      <c r="D40" s="32">
        <f>SUM('[1] بيان تنفيد مصاريف التجهيز '!I39)</f>
        <v>0</v>
      </c>
      <c r="E40" s="32">
        <f>SUM('[1] بيان تنفيد مصاريف التجهيز '!J39)</f>
        <v>0</v>
      </c>
      <c r="F40" s="26">
        <v>0</v>
      </c>
      <c r="G40" s="32">
        <f>C40-E40</f>
        <v>550000</v>
      </c>
      <c r="I40" s="2">
        <f>D40-E40</f>
        <v>0</v>
      </c>
    </row>
    <row r="41" spans="1:9" s="35" customFormat="1" ht="17.25" customHeight="1" thickBot="1" x14ac:dyDescent="0.35">
      <c r="A41" s="33" t="s">
        <v>62</v>
      </c>
      <c r="B41" s="33"/>
      <c r="C41" s="34">
        <f>SUM(C37:C40)</f>
        <v>1822346.8</v>
      </c>
      <c r="D41" s="34">
        <f>SUM(D37:D40)</f>
        <v>253468.79999999999</v>
      </c>
      <c r="E41" s="34">
        <f>SUM(E37:E40)</f>
        <v>0</v>
      </c>
      <c r="F41" s="34">
        <f>SUM(F37:F40)</f>
        <v>0</v>
      </c>
      <c r="G41" s="34">
        <f>SUM(G37:G40)</f>
        <v>1822346.8</v>
      </c>
      <c r="I41" s="34">
        <f>SUM(I37:I38)</f>
        <v>0</v>
      </c>
    </row>
    <row r="42" spans="1:9" ht="26.25" customHeight="1" thickBot="1" x14ac:dyDescent="0.3">
      <c r="A42" s="19" t="s">
        <v>2</v>
      </c>
      <c r="B42" s="20" t="s">
        <v>3</v>
      </c>
      <c r="C42" s="21" t="s">
        <v>4</v>
      </c>
      <c r="D42" s="19" t="s">
        <v>5</v>
      </c>
      <c r="E42" s="22" t="s">
        <v>6</v>
      </c>
      <c r="F42" s="22" t="s">
        <v>7</v>
      </c>
      <c r="G42" s="21" t="s">
        <v>8</v>
      </c>
      <c r="I42" s="23" t="s">
        <v>9</v>
      </c>
    </row>
    <row r="43" spans="1:9" ht="20.25" customHeight="1" x14ac:dyDescent="0.25">
      <c r="A43" s="27" t="s">
        <v>63</v>
      </c>
      <c r="B43" s="28" t="s">
        <v>64</v>
      </c>
      <c r="C43" s="32">
        <f>SUM('[1] بيان تنفيد مصاريف التجهيز '!H41)</f>
        <v>1235022.53</v>
      </c>
      <c r="D43" s="32">
        <f>SUM('[1] بيان تنفيد مصاريف التجهيز '!I41)</f>
        <v>1235022.53</v>
      </c>
      <c r="E43" s="32">
        <f>SUM('[1] بيان تنفيد مصاريف التجهيز '!J41)</f>
        <v>1235022.53</v>
      </c>
      <c r="F43" s="26">
        <v>0</v>
      </c>
      <c r="G43" s="32">
        <f>C43-E43</f>
        <v>0</v>
      </c>
    </row>
    <row r="44" spans="1:9" ht="20.25" customHeight="1" x14ac:dyDescent="0.25">
      <c r="A44" s="27" t="s">
        <v>65</v>
      </c>
      <c r="B44" s="28" t="s">
        <v>66</v>
      </c>
      <c r="C44" s="32">
        <f>SUM('[1] بيان تنفيد مصاريف التجهيز '!H42)</f>
        <v>986087.19</v>
      </c>
      <c r="D44" s="32">
        <f>SUM('[1] بيان تنفيد مصاريف التجهيز '!I42)</f>
        <v>986087.19</v>
      </c>
      <c r="E44" s="32">
        <f>SUM('[1] بيان تنفيد مصاريف التجهيز '!J42)</f>
        <v>986087.19</v>
      </c>
      <c r="F44" s="26">
        <v>0</v>
      </c>
      <c r="G44" s="32">
        <f>C44-E44</f>
        <v>0</v>
      </c>
      <c r="I44" s="2">
        <f>D44-E44</f>
        <v>0</v>
      </c>
    </row>
    <row r="45" spans="1:9" ht="20.25" customHeight="1" x14ac:dyDescent="0.25">
      <c r="A45" s="27" t="s">
        <v>67</v>
      </c>
      <c r="B45" s="28" t="s">
        <v>68</v>
      </c>
      <c r="C45" s="32">
        <f>SUM('[1] بيان تنفيد مصاريف التجهيز '!H43)</f>
        <v>2045573.55</v>
      </c>
      <c r="D45" s="32">
        <f>SUM('[1] بيان تنفيد مصاريف التجهيز '!I43)</f>
        <v>2045573.55</v>
      </c>
      <c r="E45" s="32">
        <f>SUM('[1] بيان تنفيد مصاريف التجهيز '!J43)</f>
        <v>2045573.55</v>
      </c>
      <c r="F45" s="26">
        <v>0</v>
      </c>
      <c r="G45" s="32">
        <f>C45-E45</f>
        <v>0</v>
      </c>
      <c r="I45" s="2">
        <f>D45-E45</f>
        <v>0</v>
      </c>
    </row>
    <row r="46" spans="1:9" ht="20.25" customHeight="1" x14ac:dyDescent="0.25">
      <c r="A46" s="27" t="s">
        <v>69</v>
      </c>
      <c r="B46" s="28" t="s">
        <v>70</v>
      </c>
      <c r="C46" s="32">
        <f>SUM('[1] بيان تنفيد مصاريف التجهيز '!H44)</f>
        <v>1457104.92</v>
      </c>
      <c r="D46" s="32">
        <f>SUM('[1] بيان تنفيد مصاريف التجهيز '!I44)</f>
        <v>1457104.92</v>
      </c>
      <c r="E46" s="32">
        <f>SUM('[1] بيان تنفيد مصاريف التجهيز '!J44)</f>
        <v>1457104.92</v>
      </c>
      <c r="F46" s="26">
        <v>0</v>
      </c>
      <c r="G46" s="32">
        <f>C46-E46</f>
        <v>0</v>
      </c>
      <c r="I46" s="2">
        <f>D46-E46</f>
        <v>0</v>
      </c>
    </row>
    <row r="47" spans="1:9" ht="20.25" customHeight="1" x14ac:dyDescent="0.25">
      <c r="A47" s="27" t="s">
        <v>71</v>
      </c>
      <c r="B47" s="28" t="s">
        <v>72</v>
      </c>
      <c r="C47" s="32">
        <f>SUM('[1] بيان تنفيد مصاريف التجهيز '!H45)</f>
        <v>6368688.79</v>
      </c>
      <c r="D47" s="32">
        <f>SUM('[1] بيان تنفيد مصاريف التجهيز '!I45)</f>
        <v>6368688.79</v>
      </c>
      <c r="E47" s="32">
        <f>SUM('[1] بيان تنفيد مصاريف التجهيز '!J45)</f>
        <v>6368688.79</v>
      </c>
      <c r="F47" s="26">
        <v>0</v>
      </c>
      <c r="G47" s="32">
        <f>C47-E47</f>
        <v>0</v>
      </c>
      <c r="I47" s="2">
        <f>D47-E47</f>
        <v>0</v>
      </c>
    </row>
    <row r="48" spans="1:9" s="35" customFormat="1" ht="17.25" customHeight="1" x14ac:dyDescent="0.3">
      <c r="A48" s="33" t="s">
        <v>73</v>
      </c>
      <c r="B48" s="33"/>
      <c r="C48" s="34">
        <f>SUM(C43:C47)</f>
        <v>12092476.98</v>
      </c>
      <c r="D48" s="34">
        <f>SUM(D43:D47)</f>
        <v>12092476.98</v>
      </c>
      <c r="E48" s="34">
        <f>SUM(E43:E47)</f>
        <v>12092476.98</v>
      </c>
      <c r="F48" s="34">
        <f>SUM(F43:F47)</f>
        <v>0</v>
      </c>
      <c r="G48" s="34">
        <f>SUM(G43:G47)</f>
        <v>0</v>
      </c>
      <c r="I48" s="34">
        <f>SUM(I44:I47)</f>
        <v>0</v>
      </c>
    </row>
    <row r="49" spans="1:9" s="35" customFormat="1" ht="18.75" x14ac:dyDescent="0.3">
      <c r="A49" s="37" t="s">
        <v>74</v>
      </c>
      <c r="B49" s="38"/>
      <c r="C49" s="39">
        <f>C28+C36+C41+C48</f>
        <v>71974859.859999999</v>
      </c>
      <c r="D49" s="39">
        <f>D28+D36+D41+D48</f>
        <v>44145325.449999996</v>
      </c>
      <c r="E49" s="39">
        <f>E28+E36+E41+E48</f>
        <v>24721049.25</v>
      </c>
      <c r="F49" s="39">
        <f>F28+F36+F41+F48</f>
        <v>0</v>
      </c>
      <c r="G49" s="39">
        <f>G28+G36+G41+G48</f>
        <v>47253810.609999999</v>
      </c>
      <c r="I49" s="39">
        <f>I28+I36+I41</f>
        <v>17964493.189999998</v>
      </c>
    </row>
    <row r="50" spans="1:9" ht="19.5" customHeight="1" x14ac:dyDescent="0.25">
      <c r="A50" s="27" t="s">
        <v>75</v>
      </c>
      <c r="B50" s="28" t="s">
        <v>76</v>
      </c>
      <c r="C50" s="32">
        <f>SUM('[1] بيان تنفيد مصاريف التجهيز '!H50)</f>
        <v>292544.37</v>
      </c>
      <c r="D50" s="32">
        <f>SUM('[1] بيان تنفيد مصاريف التجهيز '!I50)</f>
        <v>190870.71</v>
      </c>
      <c r="E50" s="32">
        <f>SUM('[1] بيان تنفيد مصاريف التجهيز '!J50)</f>
        <v>0</v>
      </c>
      <c r="F50" s="26">
        <v>0</v>
      </c>
      <c r="G50" s="32">
        <f>C50-E50</f>
        <v>292544.37</v>
      </c>
      <c r="I50" s="2">
        <f>D50-E50</f>
        <v>190870.71</v>
      </c>
    </row>
    <row r="51" spans="1:9" ht="19.5" customHeight="1" x14ac:dyDescent="0.25">
      <c r="A51" s="27" t="s">
        <v>77</v>
      </c>
      <c r="B51" s="28" t="s">
        <v>78</v>
      </c>
      <c r="C51" s="32">
        <f>SUM('[1] بيان تنفيد مصاريف التجهيز '!H51)</f>
        <v>2800000</v>
      </c>
      <c r="D51" s="32">
        <f>SUM('[1] بيان تنفيد مصاريف التجهيز '!I51)</f>
        <v>0</v>
      </c>
      <c r="E51" s="32">
        <f>SUM('[1] بيان تنفيد مصاريف التجهيز '!J51)</f>
        <v>0</v>
      </c>
      <c r="F51" s="26">
        <v>0</v>
      </c>
      <c r="G51" s="32">
        <f>C51-E51</f>
        <v>2800000</v>
      </c>
    </row>
    <row r="52" spans="1:9" ht="19.5" customHeight="1" x14ac:dyDescent="0.25">
      <c r="A52" s="27" t="s">
        <v>79</v>
      </c>
      <c r="B52" s="28" t="s">
        <v>80</v>
      </c>
      <c r="C52" s="32">
        <f>SUM('[1] بيان تنفيد مصاريف التجهيز '!H52)</f>
        <v>400</v>
      </c>
      <c r="D52" s="32">
        <f>SUM('[1] بيان تنفيد مصاريف التجهيز '!I52)</f>
        <v>181.68</v>
      </c>
      <c r="E52" s="32">
        <f>SUM('[1] بيان تنفيد مصاريف التجهيز '!J52)</f>
        <v>0</v>
      </c>
      <c r="F52" s="26">
        <v>0</v>
      </c>
      <c r="G52" s="32">
        <f>C52-E52</f>
        <v>400</v>
      </c>
      <c r="I52" s="2">
        <f>D52-E52</f>
        <v>181.68</v>
      </c>
    </row>
    <row r="53" spans="1:9" ht="19.5" customHeight="1" x14ac:dyDescent="0.25">
      <c r="A53" s="27" t="s">
        <v>81</v>
      </c>
      <c r="B53" s="28" t="s">
        <v>82</v>
      </c>
      <c r="C53" s="32">
        <f>SUM('[1] بيان تنفيد مصاريف التجهيز '!H53)</f>
        <v>600</v>
      </c>
      <c r="D53" s="32">
        <f>SUM('[1] بيان تنفيد مصاريف التجهيز '!I53)</f>
        <v>223.2</v>
      </c>
      <c r="E53" s="32">
        <f>SUM('[1] بيان تنفيد مصاريف التجهيز '!J53)</f>
        <v>0</v>
      </c>
      <c r="F53" s="26">
        <v>0</v>
      </c>
      <c r="G53" s="32">
        <f>C53-E53</f>
        <v>600</v>
      </c>
      <c r="I53" s="2">
        <f>D53-E53</f>
        <v>223.2</v>
      </c>
    </row>
    <row r="54" spans="1:9" s="35" customFormat="1" ht="17.25" customHeight="1" x14ac:dyDescent="0.3">
      <c r="A54" s="33" t="s">
        <v>38</v>
      </c>
      <c r="B54" s="33"/>
      <c r="C54" s="34">
        <f>SUM(C50:C53)</f>
        <v>3093544.37</v>
      </c>
      <c r="D54" s="34">
        <f>SUM(D50:D53)</f>
        <v>191275.59</v>
      </c>
      <c r="E54" s="34">
        <f>SUM(E50:E53)</f>
        <v>0</v>
      </c>
      <c r="F54" s="34">
        <f>SUM(F50:F53)</f>
        <v>0</v>
      </c>
      <c r="G54" s="34">
        <f>SUM(G50:G53)</f>
        <v>3093544.37</v>
      </c>
      <c r="I54" s="34">
        <f>SUM(I50:I53)</f>
        <v>191275.59</v>
      </c>
    </row>
    <row r="55" spans="1:9" ht="19.5" customHeight="1" x14ac:dyDescent="0.25">
      <c r="A55" s="27" t="s">
        <v>83</v>
      </c>
      <c r="B55" s="28" t="s">
        <v>84</v>
      </c>
      <c r="C55" s="32">
        <f>SUM('[1] بيان تنفيد مصاريف التجهيز '!H55)</f>
        <v>2951440.61</v>
      </c>
      <c r="D55" s="32">
        <f>SUM('[1] بيان تنفيد مصاريف التجهيز '!I55)</f>
        <v>2786696.59</v>
      </c>
      <c r="E55" s="32">
        <f>SUM('[1] بيان تنفيد مصاريف التجهيز '!J55)</f>
        <v>288005.65999999997</v>
      </c>
      <c r="F55" s="26">
        <v>0</v>
      </c>
      <c r="G55" s="32">
        <f>C55-E55</f>
        <v>2663434.9499999997</v>
      </c>
      <c r="I55" s="2">
        <f>D55-E55</f>
        <v>2498690.9299999997</v>
      </c>
    </row>
    <row r="56" spans="1:9" ht="19.5" customHeight="1" x14ac:dyDescent="0.25">
      <c r="A56" s="27" t="s">
        <v>85</v>
      </c>
      <c r="B56" s="28" t="s">
        <v>86</v>
      </c>
      <c r="C56" s="32">
        <f>SUM('[1] بيان تنفيد مصاريف التجهيز '!H56)</f>
        <v>11080850.09</v>
      </c>
      <c r="D56" s="32">
        <f>SUM('[1] بيان تنفيد مصاريف التجهيز '!I56)</f>
        <v>0</v>
      </c>
      <c r="E56" s="32">
        <f>SUM('[1] بيان تنفيد مصاريف التجهيز '!J56)</f>
        <v>0</v>
      </c>
      <c r="F56" s="26">
        <v>0</v>
      </c>
      <c r="G56" s="32">
        <f>C56-E56</f>
        <v>11080850.09</v>
      </c>
      <c r="I56" s="2">
        <f>D56-E56</f>
        <v>0</v>
      </c>
    </row>
    <row r="57" spans="1:9" ht="19.5" customHeight="1" x14ac:dyDescent="0.25">
      <c r="A57" s="27" t="s">
        <v>87</v>
      </c>
      <c r="B57" s="28" t="s">
        <v>88</v>
      </c>
      <c r="C57" s="32">
        <f>SUM('[1] بيان تنفيد مصاريف التجهيز '!H57)</f>
        <v>14000000</v>
      </c>
      <c r="D57" s="32">
        <f>SUM('[1] بيان تنفيد مصاريف التجهيز '!I57)</f>
        <v>0</v>
      </c>
      <c r="E57" s="32">
        <f>SUM('[1] بيان تنفيد مصاريف التجهيز '!J57)</f>
        <v>0</v>
      </c>
      <c r="F57" s="26">
        <v>0</v>
      </c>
      <c r="G57" s="32">
        <f>C57-E57</f>
        <v>14000000</v>
      </c>
      <c r="I57" s="2">
        <f>D57-E57</f>
        <v>0</v>
      </c>
    </row>
    <row r="58" spans="1:9" ht="30.75" customHeight="1" x14ac:dyDescent="0.25">
      <c r="A58" s="27" t="s">
        <v>89</v>
      </c>
      <c r="B58" s="28" t="s">
        <v>90</v>
      </c>
      <c r="C58" s="32">
        <f>SUM('[1] بيان تنفيد مصاريف التجهيز '!H58)</f>
        <v>291564.67</v>
      </c>
      <c r="D58" s="32">
        <f>SUM('[1] بيان تنفيد مصاريف التجهيز '!I58)</f>
        <v>291543.43</v>
      </c>
      <c r="E58" s="32">
        <f>SUM('[1] بيان تنفيد مصاريف التجهيز '!J58)</f>
        <v>0</v>
      </c>
      <c r="F58" s="26">
        <v>0</v>
      </c>
      <c r="G58" s="32">
        <f>C58-E58</f>
        <v>291564.67</v>
      </c>
      <c r="I58" s="2">
        <f>D58-E58</f>
        <v>291543.43</v>
      </c>
    </row>
    <row r="59" spans="1:9" s="35" customFormat="1" ht="17.25" customHeight="1" x14ac:dyDescent="0.3">
      <c r="A59" s="33" t="s">
        <v>53</v>
      </c>
      <c r="B59" s="33"/>
      <c r="C59" s="34">
        <f>SUM(C55:C58)</f>
        <v>28323855.370000001</v>
      </c>
      <c r="D59" s="34">
        <f>SUM(D55:D58)</f>
        <v>3078240.02</v>
      </c>
      <c r="E59" s="34">
        <f>SUM(E55:E58)</f>
        <v>288005.65999999997</v>
      </c>
      <c r="F59" s="34">
        <f>SUM(F55:F58)</f>
        <v>0</v>
      </c>
      <c r="G59" s="34">
        <f>SUM(G55:G58)</f>
        <v>28035849.710000001</v>
      </c>
      <c r="I59" s="34">
        <f>SUM(I55:I58)</f>
        <v>2790234.36</v>
      </c>
    </row>
    <row r="60" spans="1:9" ht="19.5" customHeight="1" x14ac:dyDescent="0.25">
      <c r="A60" s="27" t="s">
        <v>91</v>
      </c>
      <c r="B60" s="28" t="s">
        <v>92</v>
      </c>
      <c r="C60" s="32">
        <f>SUM('[1] بيان تنفيد مصاريف التجهيز '!H60)</f>
        <v>21600</v>
      </c>
      <c r="D60" s="32">
        <f>SUM('[1] بيان تنفيد مصاريف التجهيز '!I60)</f>
        <v>21600</v>
      </c>
      <c r="E60" s="32">
        <f>SUM('[1] بيان تنفيد مصاريف التجهيز '!J60)</f>
        <v>0</v>
      </c>
      <c r="F60" s="26">
        <v>0</v>
      </c>
      <c r="G60" s="32">
        <f>C60-E60</f>
        <v>21600</v>
      </c>
      <c r="I60" s="2">
        <f>D60-E60</f>
        <v>21600</v>
      </c>
    </row>
    <row r="61" spans="1:9" s="35" customFormat="1" ht="17.25" customHeight="1" x14ac:dyDescent="0.3">
      <c r="A61" s="33" t="s">
        <v>62</v>
      </c>
      <c r="B61" s="33"/>
      <c r="C61" s="34">
        <f t="shared" ref="C61:I61" si="3">SUM(C60)</f>
        <v>21600</v>
      </c>
      <c r="D61" s="34">
        <f t="shared" si="3"/>
        <v>21600</v>
      </c>
      <c r="E61" s="34">
        <f t="shared" si="3"/>
        <v>0</v>
      </c>
      <c r="F61" s="34">
        <f>SUM(F60)</f>
        <v>0</v>
      </c>
      <c r="G61" s="34">
        <f t="shared" si="3"/>
        <v>21600</v>
      </c>
      <c r="I61" s="34">
        <f t="shared" si="3"/>
        <v>21600</v>
      </c>
    </row>
    <row r="62" spans="1:9" ht="19.5" customHeight="1" x14ac:dyDescent="0.25">
      <c r="A62" s="27" t="s">
        <v>93</v>
      </c>
      <c r="B62" s="28" t="s">
        <v>94</v>
      </c>
      <c r="C62" s="32">
        <f>SUM('[1] بيان تنفيد مصاريف التجهيز '!H62)</f>
        <v>221973.01</v>
      </c>
      <c r="D62" s="32">
        <f>SUM('[1] بيان تنفيد مصاريف التجهيز '!I62)</f>
        <v>221973.01</v>
      </c>
      <c r="E62" s="32">
        <f>SUM('[1] بيان تنفيد مصاريف التجهيز '!J62)</f>
        <v>0</v>
      </c>
      <c r="F62" s="26">
        <v>0</v>
      </c>
      <c r="G62" s="32">
        <f>C62-E62</f>
        <v>221973.01</v>
      </c>
      <c r="I62" s="2">
        <f>D62-E62</f>
        <v>221973.01</v>
      </c>
    </row>
    <row r="63" spans="1:9" ht="19.5" customHeight="1" x14ac:dyDescent="0.25">
      <c r="A63" s="27" t="s">
        <v>95</v>
      </c>
      <c r="B63" s="28" t="s">
        <v>96</v>
      </c>
      <c r="C63" s="32">
        <f>SUM('[1] بيان تنفيد مصاريف التجهيز '!H63)</f>
        <v>0</v>
      </c>
      <c r="D63" s="32">
        <f>SUM('[1] بيان تنفيد مصاريف التجهيز '!I63)</f>
        <v>0</v>
      </c>
      <c r="E63" s="32">
        <f>SUM('[1] بيان تنفيد مصاريف التجهيز '!J63)</f>
        <v>0</v>
      </c>
      <c r="F63" s="26">
        <v>0</v>
      </c>
      <c r="G63" s="32">
        <f>C63-E63</f>
        <v>0</v>
      </c>
      <c r="I63" s="2">
        <f>D63-E63</f>
        <v>0</v>
      </c>
    </row>
    <row r="64" spans="1:9" ht="19.5" customHeight="1" x14ac:dyDescent="0.25">
      <c r="A64" s="27" t="s">
        <v>97</v>
      </c>
      <c r="B64" s="28" t="s">
        <v>98</v>
      </c>
      <c r="C64" s="32">
        <f>SUM('[1] بيان تنفيد مصاريف التجهيز '!H64)</f>
        <v>0</v>
      </c>
      <c r="D64" s="32">
        <f>SUM('[1] بيان تنفيد مصاريف التجهيز '!I64)</f>
        <v>0</v>
      </c>
      <c r="E64" s="32">
        <f>SUM('[1] بيان تنفيد مصاريف التجهيز '!J64)</f>
        <v>0</v>
      </c>
      <c r="F64" s="26">
        <v>0</v>
      </c>
      <c r="G64" s="32">
        <f>C64-E64</f>
        <v>0</v>
      </c>
      <c r="I64" s="2">
        <f>D64-E64</f>
        <v>0</v>
      </c>
    </row>
    <row r="65" spans="1:9" ht="19.5" customHeight="1" x14ac:dyDescent="0.25">
      <c r="A65" s="27" t="s">
        <v>99</v>
      </c>
      <c r="B65" s="28" t="s">
        <v>100</v>
      </c>
      <c r="C65" s="32">
        <f>SUM('[1] بيان تنفيد مصاريف التجهيز '!H65)</f>
        <v>146000</v>
      </c>
      <c r="D65" s="32">
        <f>SUM('[1] بيان تنفيد مصاريف التجهيز '!I65)</f>
        <v>143016</v>
      </c>
      <c r="E65" s="32">
        <f>SUM('[1] بيان تنفيد مصاريف التجهيز '!J65)</f>
        <v>131688</v>
      </c>
      <c r="F65" s="26">
        <v>0</v>
      </c>
      <c r="G65" s="32">
        <f>C65-E65</f>
        <v>14312</v>
      </c>
      <c r="I65" s="2">
        <f>D65-E65</f>
        <v>11328</v>
      </c>
    </row>
    <row r="66" spans="1:9" ht="19.5" customHeight="1" x14ac:dyDescent="0.25">
      <c r="A66" s="27" t="s">
        <v>101</v>
      </c>
      <c r="B66" s="28" t="s">
        <v>102</v>
      </c>
      <c r="C66" s="32">
        <f>SUM('[1] بيان تنفيد مصاريف التجهيز '!H66)</f>
        <v>454000</v>
      </c>
      <c r="D66" s="32">
        <f>SUM('[1] بيان تنفيد مصاريف التجهيز '!I66)</f>
        <v>453215.28</v>
      </c>
      <c r="E66" s="32">
        <f>SUM('[1] بيان تنفيد مصاريف التجهيز '!J66)</f>
        <v>417317.04</v>
      </c>
      <c r="F66" s="26">
        <v>0</v>
      </c>
      <c r="G66" s="32">
        <f>C66-E66</f>
        <v>36682.960000000021</v>
      </c>
      <c r="I66" s="2">
        <f>D66-E66</f>
        <v>35898.240000000049</v>
      </c>
    </row>
    <row r="67" spans="1:9" s="35" customFormat="1" ht="17.25" customHeight="1" x14ac:dyDescent="0.3">
      <c r="A67" s="40" t="s">
        <v>103</v>
      </c>
      <c r="B67" s="41"/>
      <c r="C67" s="34">
        <f>SUM(C62:C66)</f>
        <v>821973.01</v>
      </c>
      <c r="D67" s="34">
        <f>SUM(D62:D66)</f>
        <v>818204.29</v>
      </c>
      <c r="E67" s="34">
        <f>SUM(E62:E66)</f>
        <v>549005.04</v>
      </c>
      <c r="F67" s="34">
        <f>SUM(F62:F66)</f>
        <v>0</v>
      </c>
      <c r="G67" s="34">
        <f>SUM(G62:G66)</f>
        <v>272967.97000000003</v>
      </c>
      <c r="I67" s="34">
        <f>SUM(I62:I66)</f>
        <v>269199.25000000006</v>
      </c>
    </row>
    <row r="68" spans="1:9" ht="20.25" customHeight="1" x14ac:dyDescent="0.25">
      <c r="A68" s="27" t="s">
        <v>104</v>
      </c>
      <c r="B68" s="28" t="s">
        <v>105</v>
      </c>
      <c r="C68" s="32">
        <f>SUM('[1] بيان تنفيد مصاريف التجهيز '!H68)</f>
        <v>133200</v>
      </c>
      <c r="D68" s="32">
        <f>SUM('[1] بيان تنفيد مصاريف التجهيز '!I68)</f>
        <v>133200</v>
      </c>
      <c r="E68" s="32">
        <f>SUM('[1] بيان تنفيد مصاريف التجهيز '!J68)</f>
        <v>0</v>
      </c>
      <c r="F68" s="26">
        <v>0</v>
      </c>
      <c r="G68" s="32">
        <f>C68-E68</f>
        <v>133200</v>
      </c>
      <c r="I68" s="2">
        <f>D68-E68</f>
        <v>133200</v>
      </c>
    </row>
    <row r="69" spans="1:9" ht="20.25" customHeight="1" x14ac:dyDescent="0.25">
      <c r="A69" s="27" t="s">
        <v>106</v>
      </c>
      <c r="B69" s="28" t="s">
        <v>107</v>
      </c>
      <c r="C69" s="32">
        <f>SUM('[1] بيان تنفيد مصاريف التجهيز '!H69)</f>
        <v>1080941.51</v>
      </c>
      <c r="D69" s="32">
        <f>SUM('[1] بيان تنفيد مصاريف التجهيز '!I69)</f>
        <v>137562.23000000001</v>
      </c>
      <c r="E69" s="32">
        <f>SUM('[1] بيان تنفيد مصاريف التجهيز '!J69)</f>
        <v>0</v>
      </c>
      <c r="F69" s="26">
        <v>0</v>
      </c>
      <c r="G69" s="32">
        <f>C69-E69</f>
        <v>1080941.51</v>
      </c>
      <c r="I69" s="2">
        <f>D69-E69</f>
        <v>137562.23000000001</v>
      </c>
    </row>
    <row r="70" spans="1:9" s="35" customFormat="1" ht="17.25" customHeight="1" x14ac:dyDescent="0.3">
      <c r="A70" s="33" t="s">
        <v>108</v>
      </c>
      <c r="B70" s="33"/>
      <c r="C70" s="34">
        <f>SUM(C68:C69)</f>
        <v>1214141.51</v>
      </c>
      <c r="D70" s="34">
        <f>SUM(D68:D69)</f>
        <v>270762.23</v>
      </c>
      <c r="E70" s="34">
        <f>SUM(E68:E69)</f>
        <v>0</v>
      </c>
      <c r="F70" s="34">
        <f>SUM(F68:F69)</f>
        <v>0</v>
      </c>
      <c r="G70" s="34">
        <f>SUM(G68:G69)</f>
        <v>1214141.51</v>
      </c>
      <c r="I70" s="34">
        <f>SUM(I68:I69)</f>
        <v>270762.23</v>
      </c>
    </row>
    <row r="71" spans="1:9" s="35" customFormat="1" ht="18.75" x14ac:dyDescent="0.3">
      <c r="A71" s="37" t="s">
        <v>109</v>
      </c>
      <c r="B71" s="38"/>
      <c r="C71" s="39">
        <f>C54+C59+C61+C67+C70</f>
        <v>33475114.260000005</v>
      </c>
      <c r="D71" s="39">
        <f>D54+D59+D61+D67+D70</f>
        <v>4380082.13</v>
      </c>
      <c r="E71" s="39">
        <f>E54+E59+E61+E67+E70</f>
        <v>837010.7</v>
      </c>
      <c r="F71" s="39">
        <f>F54+F59+F61+F67+F70</f>
        <v>0</v>
      </c>
      <c r="G71" s="39">
        <f>G54+G59+G61+G67+G70</f>
        <v>32638103.560000002</v>
      </c>
      <c r="I71" s="39">
        <f>I54+I59+I61+I67+I70</f>
        <v>3543071.4299999997</v>
      </c>
    </row>
    <row r="72" spans="1:9" ht="19.5" customHeight="1" x14ac:dyDescent="0.25">
      <c r="A72" s="27" t="s">
        <v>110</v>
      </c>
      <c r="B72" s="28" t="s">
        <v>111</v>
      </c>
      <c r="C72" s="32">
        <f>SUM('[1] بيان تنفيد مصاريف التجهيز '!H72)</f>
        <v>1468880</v>
      </c>
      <c r="D72" s="32">
        <f>SUM('[1] بيان تنفيد مصاريف التجهيز '!I72)</f>
        <v>339.6</v>
      </c>
      <c r="E72" s="32">
        <f>SUM('[1] بيان تنفيد مصاريف التجهيز '!J72)</f>
        <v>0</v>
      </c>
      <c r="F72" s="26">
        <v>0</v>
      </c>
      <c r="G72" s="32">
        <f t="shared" ref="G72:G77" si="4">C72-E72</f>
        <v>1468880</v>
      </c>
      <c r="I72" s="2">
        <f>D72-E72</f>
        <v>339.6</v>
      </c>
    </row>
    <row r="73" spans="1:9" ht="19.5" customHeight="1" x14ac:dyDescent="0.25">
      <c r="A73" s="27" t="s">
        <v>112</v>
      </c>
      <c r="B73" s="28" t="s">
        <v>113</v>
      </c>
      <c r="C73" s="32">
        <f>SUM('[1] بيان تنفيد مصاريف التجهيز '!H73)</f>
        <v>6378545.8700000001</v>
      </c>
      <c r="D73" s="32">
        <f>SUM('[1] بيان تنفيد مصاريف التجهيز '!I73)</f>
        <v>6378359.9299999997</v>
      </c>
      <c r="E73" s="32">
        <f>SUM('[1] بيان تنفيد مصاريف التجهيز '!J73)</f>
        <v>2667132.25</v>
      </c>
      <c r="F73" s="26">
        <v>0</v>
      </c>
      <c r="G73" s="32">
        <f t="shared" si="4"/>
        <v>3711413.62</v>
      </c>
      <c r="I73" s="2">
        <f>D73-E73</f>
        <v>3711227.6799999997</v>
      </c>
    </row>
    <row r="74" spans="1:9" ht="19.5" customHeight="1" x14ac:dyDescent="0.25">
      <c r="A74" s="27" t="s">
        <v>114</v>
      </c>
      <c r="B74" s="28" t="s">
        <v>115</v>
      </c>
      <c r="C74" s="32">
        <f>SUM('[1] بيان تنفيد مصاريف التجهيز '!H74)</f>
        <v>6152000</v>
      </c>
      <c r="D74" s="32">
        <f>SUM('[1] بيان تنفيد مصاريف التجهيز '!I74)</f>
        <v>6151884.2599999998</v>
      </c>
      <c r="E74" s="32">
        <f>SUM('[1] بيان تنفيد مصاريف التجهيز '!J74)</f>
        <v>0</v>
      </c>
      <c r="F74" s="26">
        <v>0</v>
      </c>
      <c r="G74" s="32">
        <f t="shared" si="4"/>
        <v>6152000</v>
      </c>
    </row>
    <row r="75" spans="1:9" ht="19.5" customHeight="1" x14ac:dyDescent="0.25">
      <c r="A75" s="27" t="s">
        <v>116</v>
      </c>
      <c r="B75" s="28" t="s">
        <v>117</v>
      </c>
      <c r="C75" s="32">
        <f>SUM('[1] بيان تنفيد مصاريف التجهيز '!H75)</f>
        <v>0</v>
      </c>
      <c r="D75" s="32">
        <f>SUM('[1] بيان تنفيد مصاريف التجهيز '!I75)</f>
        <v>0</v>
      </c>
      <c r="E75" s="32">
        <f>SUM('[1] بيان تنفيد مصاريف التجهيز '!J75)</f>
        <v>0</v>
      </c>
      <c r="F75" s="26">
        <v>0</v>
      </c>
      <c r="G75" s="32">
        <f t="shared" si="4"/>
        <v>0</v>
      </c>
      <c r="I75" s="2">
        <f>D75-E75</f>
        <v>0</v>
      </c>
    </row>
    <row r="76" spans="1:9" ht="19.5" customHeight="1" x14ac:dyDescent="0.25">
      <c r="A76" s="27" t="s">
        <v>118</v>
      </c>
      <c r="B76" s="28" t="s">
        <v>119</v>
      </c>
      <c r="C76" s="32">
        <f>SUM('[1] بيان تنفيد مصاريف التجهيز '!H76)</f>
        <v>7268485.8000000007</v>
      </c>
      <c r="D76" s="32">
        <f>SUM('[1] بيان تنفيد مصاريف التجهيز '!I76)</f>
        <v>7267552.9199999999</v>
      </c>
      <c r="E76" s="32">
        <f>SUM('[1] بيان تنفيد مصاريف التجهيز '!J76)</f>
        <v>1689887.65</v>
      </c>
      <c r="F76" s="26">
        <v>0</v>
      </c>
      <c r="G76" s="32">
        <f t="shared" si="4"/>
        <v>5578598.1500000004</v>
      </c>
      <c r="I76" s="2">
        <f>D76-E76</f>
        <v>5577665.2699999996</v>
      </c>
    </row>
    <row r="77" spans="1:9" ht="19.5" customHeight="1" x14ac:dyDescent="0.25">
      <c r="A77" s="27" t="s">
        <v>120</v>
      </c>
      <c r="B77" s="28" t="s">
        <v>121</v>
      </c>
      <c r="C77" s="32">
        <f>SUM('[1] بيان تنفيد مصاريف التجهيز '!H77)</f>
        <v>159192.23000000001</v>
      </c>
      <c r="D77" s="32">
        <f>SUM('[1] بيان تنفيد مصاريف التجهيز '!I77)</f>
        <v>159192.23000000001</v>
      </c>
      <c r="E77" s="32">
        <f>SUM('[1] بيان تنفيد مصاريف التجهيز '!J77)</f>
        <v>0</v>
      </c>
      <c r="F77" s="26">
        <v>0</v>
      </c>
      <c r="G77" s="32">
        <f t="shared" si="4"/>
        <v>159192.23000000001</v>
      </c>
    </row>
    <row r="78" spans="1:9" s="35" customFormat="1" ht="17.25" customHeight="1" thickBot="1" x14ac:dyDescent="0.35">
      <c r="A78" s="33" t="s">
        <v>38</v>
      </c>
      <c r="B78" s="33"/>
      <c r="C78" s="34">
        <f>SUM(C72:C77)</f>
        <v>21427103.900000002</v>
      </c>
      <c r="D78" s="34">
        <f>SUM(D72:D77)</f>
        <v>19957328.940000001</v>
      </c>
      <c r="E78" s="34">
        <f>SUM(E72:E77)</f>
        <v>4357019.9000000004</v>
      </c>
      <c r="F78" s="34">
        <f>SUM(F72:F77)</f>
        <v>0</v>
      </c>
      <c r="G78" s="34">
        <f>SUM(G72:G77)</f>
        <v>17070084.000000004</v>
      </c>
      <c r="I78" s="34">
        <f>SUM(I72:I76)</f>
        <v>9289232.5499999989</v>
      </c>
    </row>
    <row r="79" spans="1:9" ht="26.25" customHeight="1" thickBot="1" x14ac:dyDescent="0.3">
      <c r="A79" s="19" t="s">
        <v>2</v>
      </c>
      <c r="B79" s="20" t="s">
        <v>3</v>
      </c>
      <c r="C79" s="21" t="s">
        <v>4</v>
      </c>
      <c r="D79" s="19" t="s">
        <v>5</v>
      </c>
      <c r="E79" s="22" t="s">
        <v>6</v>
      </c>
      <c r="F79" s="22" t="s">
        <v>7</v>
      </c>
      <c r="G79" s="21" t="s">
        <v>8</v>
      </c>
      <c r="I79" s="23" t="s">
        <v>9</v>
      </c>
    </row>
    <row r="80" spans="1:9" ht="19.5" customHeight="1" x14ac:dyDescent="0.25">
      <c r="A80" s="27" t="s">
        <v>122</v>
      </c>
      <c r="B80" s="28" t="s">
        <v>123</v>
      </c>
      <c r="C80" s="32">
        <f>SUM('[1] بيان تنفيد مصاريف التجهيز '!H79)</f>
        <v>2413557.0099999998</v>
      </c>
      <c r="D80" s="32">
        <f>SUM('[1] بيان تنفيد مصاريف التجهيز '!I79)</f>
        <v>2409478.36</v>
      </c>
      <c r="E80" s="32">
        <f>SUM('[1] بيان تنفيد مصاريف التجهيز '!J79)</f>
        <v>275404.53999999998</v>
      </c>
      <c r="F80" s="26">
        <v>0</v>
      </c>
      <c r="G80" s="32">
        <f>C80-E80</f>
        <v>2138152.4699999997</v>
      </c>
      <c r="I80" s="2">
        <f>D80-E80</f>
        <v>2134073.8199999998</v>
      </c>
    </row>
    <row r="81" spans="1:9" ht="19.5" customHeight="1" x14ac:dyDescent="0.25">
      <c r="A81" s="27" t="s">
        <v>124</v>
      </c>
      <c r="B81" s="28" t="s">
        <v>125</v>
      </c>
      <c r="C81" s="32">
        <f>SUM('[1] بيان تنفيد مصاريف التجهيز '!H80)</f>
        <v>0</v>
      </c>
      <c r="D81" s="32">
        <f>SUM('[1] بيان تنفيد مصاريف التجهيز '!I80)</f>
        <v>0</v>
      </c>
      <c r="E81" s="32">
        <f>SUM('[1] بيان تنفيد مصاريف التجهيز '!J80)</f>
        <v>0</v>
      </c>
      <c r="F81" s="26">
        <v>0</v>
      </c>
      <c r="G81" s="32">
        <f>C81-E81</f>
        <v>0</v>
      </c>
      <c r="I81" s="2">
        <f>D81-E81</f>
        <v>0</v>
      </c>
    </row>
    <row r="82" spans="1:9" ht="19.5" customHeight="1" x14ac:dyDescent="0.25">
      <c r="A82" s="27" t="s">
        <v>126</v>
      </c>
      <c r="B82" s="28" t="s">
        <v>127</v>
      </c>
      <c r="C82" s="32">
        <f>SUM('[1] بيان تنفيد مصاريف التجهيز '!H81)</f>
        <v>6194692.4100000001</v>
      </c>
      <c r="D82" s="32">
        <f>SUM('[1] بيان تنفيد مصاريف التجهيز '!I81)</f>
        <v>6194559.7199999997</v>
      </c>
      <c r="E82" s="32">
        <f>SUM('[1] بيان تنفيد مصاريف التجهيز '!J81)</f>
        <v>639843.52</v>
      </c>
      <c r="F82" s="26">
        <v>0</v>
      </c>
      <c r="G82" s="32">
        <f>C82-E82</f>
        <v>5554848.8900000006</v>
      </c>
      <c r="I82" s="2">
        <f>D82-E82</f>
        <v>5554716.1999999993</v>
      </c>
    </row>
    <row r="83" spans="1:9" ht="19.5" customHeight="1" x14ac:dyDescent="0.25">
      <c r="A83" s="27" t="s">
        <v>128</v>
      </c>
      <c r="B83" s="28" t="s">
        <v>129</v>
      </c>
      <c r="C83" s="32">
        <f>SUM('[1] بيان تنفيد مصاريف التجهيز '!H82)</f>
        <v>0</v>
      </c>
      <c r="D83" s="32">
        <f>SUM('[1] بيان تنفيد مصاريف التجهيز '!I82)</f>
        <v>0</v>
      </c>
      <c r="E83" s="32">
        <f>SUM('[1] بيان تنفيد مصاريف التجهيز '!J82)</f>
        <v>0</v>
      </c>
      <c r="F83" s="26">
        <v>0</v>
      </c>
      <c r="G83" s="32">
        <f>C83-E83</f>
        <v>0</v>
      </c>
    </row>
    <row r="84" spans="1:9" ht="19.5" customHeight="1" x14ac:dyDescent="0.25">
      <c r="A84" s="27" t="s">
        <v>130</v>
      </c>
      <c r="B84" s="28" t="s">
        <v>131</v>
      </c>
      <c r="C84" s="32">
        <f>SUM('[1] بيان تنفيد مصاريف التجهيز '!H83)</f>
        <v>10637.14</v>
      </c>
      <c r="D84" s="32">
        <f>SUM('[1] بيان تنفيد مصاريف التجهيز '!I83)</f>
        <v>0</v>
      </c>
      <c r="E84" s="32">
        <f>SUM('[1] بيان تنفيد مصاريف التجهيز '!J83)</f>
        <v>0</v>
      </c>
      <c r="F84" s="26">
        <v>0</v>
      </c>
      <c r="G84" s="32">
        <f>C84-E84</f>
        <v>10637.14</v>
      </c>
    </row>
    <row r="85" spans="1:9" ht="19.5" customHeight="1" x14ac:dyDescent="0.25">
      <c r="A85" s="27" t="s">
        <v>132</v>
      </c>
      <c r="B85" s="28" t="s">
        <v>133</v>
      </c>
      <c r="C85" s="32">
        <f>SUM('[1] بيان تنفيد مصاريف التجهيز '!H84)</f>
        <v>26096</v>
      </c>
      <c r="D85" s="32">
        <f>SUM('[1] بيان تنفيد مصاريف التجهيز '!I84)</f>
        <v>1980</v>
      </c>
      <c r="E85" s="32">
        <f>SUM('[1] بيان تنفيد مصاريف التجهيز '!J84)</f>
        <v>0</v>
      </c>
      <c r="F85" s="26">
        <v>0</v>
      </c>
      <c r="G85" s="32">
        <f t="shared" ref="G85:G90" si="5">C85-E85</f>
        <v>26096</v>
      </c>
      <c r="I85" s="2">
        <f>D85-E85</f>
        <v>1980</v>
      </c>
    </row>
    <row r="86" spans="1:9" ht="19.5" customHeight="1" x14ac:dyDescent="0.25">
      <c r="A86" s="27" t="s">
        <v>134</v>
      </c>
      <c r="B86" s="36" t="s">
        <v>135</v>
      </c>
      <c r="C86" s="32">
        <f>SUM('[1] بيان تنفيد مصاريف التجهيز '!H85)</f>
        <v>6815496.9400000004</v>
      </c>
      <c r="D86" s="32">
        <f>SUM('[1] بيان تنفيد مصاريف التجهيز '!I85)</f>
        <v>5721495.5999999996</v>
      </c>
      <c r="E86" s="32">
        <f>SUM('[1] بيان تنفيد مصاريف التجهيز '!J85)</f>
        <v>3313906.34</v>
      </c>
      <c r="F86" s="26">
        <v>0</v>
      </c>
      <c r="G86" s="32">
        <f t="shared" si="5"/>
        <v>3501590.6000000006</v>
      </c>
      <c r="I86" s="2">
        <f>D86-E86</f>
        <v>2407589.2599999998</v>
      </c>
    </row>
    <row r="87" spans="1:9" ht="19.5" customHeight="1" x14ac:dyDescent="0.25">
      <c r="A87" s="27" t="s">
        <v>136</v>
      </c>
      <c r="B87" s="28" t="s">
        <v>137</v>
      </c>
      <c r="C87" s="32">
        <f>SUM('[1] بيان تنفيد مصاريف التجهيز '!H86)</f>
        <v>315001.45000000019</v>
      </c>
      <c r="D87" s="32">
        <f>SUM('[1] بيان تنفيد مصاريف التجهيز '!I86)</f>
        <v>0</v>
      </c>
      <c r="E87" s="32">
        <f>SUM('[1] بيان تنفيد مصاريف التجهيز '!J86)</f>
        <v>0</v>
      </c>
      <c r="F87" s="26">
        <v>0</v>
      </c>
      <c r="G87" s="32">
        <f t="shared" si="5"/>
        <v>315001.45000000019</v>
      </c>
    </row>
    <row r="88" spans="1:9" ht="19.5" customHeight="1" x14ac:dyDescent="0.25">
      <c r="A88" s="27" t="s">
        <v>138</v>
      </c>
      <c r="B88" s="28" t="s">
        <v>139</v>
      </c>
      <c r="C88" s="32">
        <f>SUM('[1] بيان تنفيد مصاريف التجهيز '!H87)</f>
        <v>217000</v>
      </c>
      <c r="D88" s="32">
        <f>SUM('[1] بيان تنفيد مصاريف التجهيز '!I87)</f>
        <v>0</v>
      </c>
      <c r="E88" s="32">
        <f>SUM('[1] بيان تنفيد مصاريف التجهيز '!J87)</f>
        <v>0</v>
      </c>
      <c r="F88" s="26">
        <v>0</v>
      </c>
      <c r="G88" s="32">
        <f t="shared" si="5"/>
        <v>217000</v>
      </c>
      <c r="I88" s="2">
        <f>D88-E88</f>
        <v>0</v>
      </c>
    </row>
    <row r="89" spans="1:9" ht="19.5" customHeight="1" x14ac:dyDescent="0.25">
      <c r="A89" s="27" t="s">
        <v>140</v>
      </c>
      <c r="B89" s="28" t="s">
        <v>141</v>
      </c>
      <c r="C89" s="32">
        <f>SUM('[1] بيان تنفيد مصاريف التجهيز '!H88)</f>
        <v>135296.68</v>
      </c>
      <c r="D89" s="32">
        <f>SUM('[1] بيان تنفيد مصاريف التجهيز '!I88)</f>
        <v>135296.68</v>
      </c>
      <c r="E89" s="32">
        <f>SUM('[1] بيان تنفيد مصاريف التجهيز '!J88)</f>
        <v>0</v>
      </c>
      <c r="F89" s="26">
        <v>0</v>
      </c>
      <c r="G89" s="32">
        <f t="shared" si="5"/>
        <v>135296.68</v>
      </c>
      <c r="I89" s="2">
        <f>D89-E89</f>
        <v>135296.68</v>
      </c>
    </row>
    <row r="90" spans="1:9" s="35" customFormat="1" ht="17.25" customHeight="1" x14ac:dyDescent="0.3">
      <c r="A90" s="33" t="s">
        <v>53</v>
      </c>
      <c r="B90" s="33"/>
      <c r="C90" s="34">
        <f>SUM(C80:C89)</f>
        <v>16127777.629999999</v>
      </c>
      <c r="D90" s="34">
        <f>SUM(D80:D89)</f>
        <v>14462810.359999999</v>
      </c>
      <c r="E90" s="34">
        <f>SUM(E80:E89)</f>
        <v>4229154.4000000004</v>
      </c>
      <c r="F90" s="34">
        <f>SUM(F80:F89)</f>
        <v>0</v>
      </c>
      <c r="G90" s="34">
        <f t="shared" si="5"/>
        <v>11898623.229999999</v>
      </c>
      <c r="I90" s="34">
        <f>SUM(I82:I89)</f>
        <v>8099582.1399999987</v>
      </c>
    </row>
    <row r="91" spans="1:9" s="35" customFormat="1" ht="18.75" x14ac:dyDescent="0.3">
      <c r="A91" s="37" t="s">
        <v>142</v>
      </c>
      <c r="B91" s="38"/>
      <c r="C91" s="39">
        <f>C78+C90</f>
        <v>37554881.530000001</v>
      </c>
      <c r="D91" s="39">
        <f>D78+D90</f>
        <v>34420139.299999997</v>
      </c>
      <c r="E91" s="39">
        <f>E78+E90</f>
        <v>8586174.3000000007</v>
      </c>
      <c r="F91" s="39">
        <f>F78+F90</f>
        <v>0</v>
      </c>
      <c r="G91" s="39">
        <f>G78+G90</f>
        <v>28968707.230000004</v>
      </c>
      <c r="I91" s="39">
        <f>I78+I90</f>
        <v>17388814.689999998</v>
      </c>
    </row>
    <row r="92" spans="1:9" ht="19.5" customHeight="1" x14ac:dyDescent="0.25">
      <c r="A92" s="27" t="s">
        <v>143</v>
      </c>
      <c r="B92" s="28" t="s">
        <v>144</v>
      </c>
      <c r="C92" s="32">
        <f>SUM('[1] بيان تنفيد مصاريف التجهيز '!H93)</f>
        <v>0</v>
      </c>
      <c r="D92" s="32">
        <f>SUM('[1] بيان تنفيد مصاريف التجهيز '!I93)</f>
        <v>0</v>
      </c>
      <c r="E92" s="32">
        <f>SUM('[1] بيان تنفيد مصاريف التجهيز '!J93)</f>
        <v>0</v>
      </c>
      <c r="F92" s="26">
        <v>0</v>
      </c>
      <c r="G92" s="32">
        <f>C92-E92</f>
        <v>0</v>
      </c>
      <c r="I92" s="2">
        <f>D92-E92</f>
        <v>0</v>
      </c>
    </row>
    <row r="93" spans="1:9" s="35" customFormat="1" ht="17.25" customHeight="1" x14ac:dyDescent="0.3">
      <c r="A93" s="33" t="s">
        <v>53</v>
      </c>
      <c r="B93" s="33"/>
      <c r="C93" s="34">
        <f>C92</f>
        <v>0</v>
      </c>
      <c r="D93" s="34">
        <f>D92</f>
        <v>0</v>
      </c>
      <c r="E93" s="34">
        <f>E92</f>
        <v>0</v>
      </c>
      <c r="F93" s="34">
        <f>F92</f>
        <v>0</v>
      </c>
      <c r="G93" s="34">
        <f>G92</f>
        <v>0</v>
      </c>
      <c r="I93" s="34">
        <f>I92</f>
        <v>0</v>
      </c>
    </row>
    <row r="94" spans="1:9" ht="19.5" customHeight="1" x14ac:dyDescent="0.25">
      <c r="A94" s="27" t="s">
        <v>145</v>
      </c>
      <c r="B94" s="28" t="s">
        <v>146</v>
      </c>
      <c r="C94" s="32">
        <f>SUM('[1] بيان تنفيد مصاريف التجهيز '!H95)</f>
        <v>3711651.16</v>
      </c>
      <c r="D94" s="32">
        <f>SUM('[1] بيان تنفيد مصاريف التجهيز '!I95)</f>
        <v>1513374.14</v>
      </c>
      <c r="E94" s="32">
        <f>SUM('[1] بيان تنفيد مصاريف التجهيز '!J95)</f>
        <v>283500</v>
      </c>
      <c r="F94" s="26">
        <v>0</v>
      </c>
      <c r="G94" s="32">
        <f>C94-E94</f>
        <v>3428151.16</v>
      </c>
      <c r="I94" s="2">
        <f>D94-E94</f>
        <v>1229874.1399999999</v>
      </c>
    </row>
    <row r="95" spans="1:9" s="35" customFormat="1" ht="17.25" customHeight="1" x14ac:dyDescent="0.3">
      <c r="A95" s="33" t="s">
        <v>62</v>
      </c>
      <c r="B95" s="33"/>
      <c r="C95" s="34">
        <f>C94</f>
        <v>3711651.16</v>
      </c>
      <c r="D95" s="34">
        <f>D94</f>
        <v>1513374.14</v>
      </c>
      <c r="E95" s="34">
        <f>E94</f>
        <v>283500</v>
      </c>
      <c r="F95" s="34">
        <f>F94</f>
        <v>0</v>
      </c>
      <c r="G95" s="34">
        <f>G94</f>
        <v>3428151.16</v>
      </c>
      <c r="I95" s="34">
        <f>I94</f>
        <v>1229874.1399999999</v>
      </c>
    </row>
    <row r="96" spans="1:9" s="35" customFormat="1" ht="18.75" x14ac:dyDescent="0.3">
      <c r="A96" s="37" t="s">
        <v>147</v>
      </c>
      <c r="B96" s="38"/>
      <c r="C96" s="39">
        <f>C93+C95</f>
        <v>3711651.16</v>
      </c>
      <c r="D96" s="39">
        <f>D93+D95</f>
        <v>1513374.14</v>
      </c>
      <c r="E96" s="39">
        <f>E93+E95</f>
        <v>283500</v>
      </c>
      <c r="F96" s="39">
        <f>F93+F95</f>
        <v>0</v>
      </c>
      <c r="G96" s="39">
        <f>G93+G95</f>
        <v>3428151.16</v>
      </c>
      <c r="I96" s="39">
        <f>I93+I95</f>
        <v>1229874.1399999999</v>
      </c>
    </row>
    <row r="97" spans="1:12" ht="34.5" customHeight="1" x14ac:dyDescent="0.25">
      <c r="A97" s="27" t="s">
        <v>148</v>
      </c>
      <c r="B97" s="28" t="s">
        <v>149</v>
      </c>
      <c r="C97" s="32">
        <f>SUM('[1] بيان تنفيد مصاريف التجهيز '!H98)</f>
        <v>1000000</v>
      </c>
      <c r="D97" s="32">
        <f>SUM('[1] بيان تنفيد مصاريف التجهيز '!I98)</f>
        <v>0</v>
      </c>
      <c r="E97" s="32">
        <f>SUM('[1] بيان تنفيد مصاريف التجهيز '!J98)</f>
        <v>0</v>
      </c>
      <c r="F97" s="26">
        <v>0</v>
      </c>
      <c r="G97" s="32">
        <f>C97-E97</f>
        <v>1000000</v>
      </c>
      <c r="I97" s="2">
        <f>D97-E97</f>
        <v>0</v>
      </c>
    </row>
    <row r="98" spans="1:12" ht="34.5" customHeight="1" x14ac:dyDescent="0.25">
      <c r="A98" s="27" t="s">
        <v>150</v>
      </c>
      <c r="B98" s="36" t="s">
        <v>151</v>
      </c>
      <c r="C98" s="32">
        <f>SUM('[1] بيان تنفيد مصاريف التجهيز '!H99)</f>
        <v>10000000</v>
      </c>
      <c r="D98" s="32">
        <f>SUM('[1] بيان تنفيد مصاريف التجهيز '!I99)</f>
        <v>10000000</v>
      </c>
      <c r="E98" s="32">
        <f>SUM('[1] بيان تنفيد مصاريف التجهيز '!J99)</f>
        <v>0</v>
      </c>
      <c r="F98" s="26">
        <v>0</v>
      </c>
      <c r="G98" s="32">
        <f>C98-E98</f>
        <v>10000000</v>
      </c>
      <c r="I98" s="2">
        <f>D98-E98</f>
        <v>10000000</v>
      </c>
    </row>
    <row r="99" spans="1:12" ht="30" customHeight="1" x14ac:dyDescent="0.25">
      <c r="A99" s="27" t="s">
        <v>152</v>
      </c>
      <c r="B99" s="36" t="s">
        <v>153</v>
      </c>
      <c r="C99" s="32">
        <f>SUM('[1] بيان تنفيد مصاريف التجهيز '!H100)</f>
        <v>5000000</v>
      </c>
      <c r="D99" s="32">
        <f>SUM('[1] بيان تنفيد مصاريف التجهيز '!I100)</f>
        <v>0</v>
      </c>
      <c r="E99" s="32">
        <f>SUM('[1] بيان تنفيد مصاريف التجهيز '!J100)</f>
        <v>0</v>
      </c>
      <c r="F99" s="26">
        <v>0</v>
      </c>
      <c r="G99" s="32">
        <f>C99-E99</f>
        <v>5000000</v>
      </c>
      <c r="I99" s="2">
        <f>D99-E99</f>
        <v>0</v>
      </c>
    </row>
    <row r="100" spans="1:12" ht="32.25" customHeight="1" x14ac:dyDescent="0.25">
      <c r="A100" s="27" t="s">
        <v>154</v>
      </c>
      <c r="B100" s="28" t="s">
        <v>155</v>
      </c>
      <c r="C100" s="32">
        <f>SUM('[1] بيان تنفيد مصاريف التجهيز '!H101)</f>
        <v>1500000</v>
      </c>
      <c r="D100" s="32">
        <f>SUM('[1] بيان تنفيد مصاريف التجهيز '!I101)</f>
        <v>1500000</v>
      </c>
      <c r="E100" s="32">
        <f>SUM('[1] بيان تنفيد مصاريف التجهيز '!J101)</f>
        <v>0</v>
      </c>
      <c r="F100" s="26">
        <v>0</v>
      </c>
      <c r="G100" s="32">
        <f>C100-E100</f>
        <v>1500000</v>
      </c>
      <c r="I100" s="2">
        <f>D100-E100</f>
        <v>1500000</v>
      </c>
    </row>
    <row r="101" spans="1:12" s="35" customFormat="1" ht="17.25" customHeight="1" x14ac:dyDescent="0.3">
      <c r="A101" s="33" t="s">
        <v>62</v>
      </c>
      <c r="B101" s="33"/>
      <c r="C101" s="34">
        <f>SUM(C97:C100)</f>
        <v>17500000</v>
      </c>
      <c r="D101" s="34">
        <f>SUM(D97:D100)</f>
        <v>11500000</v>
      </c>
      <c r="E101" s="34">
        <f>SUM(E97:E100)</f>
        <v>0</v>
      </c>
      <c r="F101" s="34">
        <f>SUM(F97:F100)</f>
        <v>0</v>
      </c>
      <c r="G101" s="34">
        <f>SUM(G97:G100)</f>
        <v>17500000</v>
      </c>
      <c r="I101" s="34">
        <f>SUM(I97:I100)</f>
        <v>11500000</v>
      </c>
    </row>
    <row r="102" spans="1:12" s="35" customFormat="1" ht="18.75" x14ac:dyDescent="0.3">
      <c r="A102" s="37" t="s">
        <v>156</v>
      </c>
      <c r="B102" s="38"/>
      <c r="C102" s="39">
        <f>C101</f>
        <v>17500000</v>
      </c>
      <c r="D102" s="39">
        <f>D101</f>
        <v>11500000</v>
      </c>
      <c r="E102" s="39">
        <f>E101</f>
        <v>0</v>
      </c>
      <c r="F102" s="39">
        <f>F101</f>
        <v>0</v>
      </c>
      <c r="G102" s="39">
        <f>G101</f>
        <v>17500000</v>
      </c>
      <c r="I102" s="39">
        <f>I101</f>
        <v>11500000</v>
      </c>
    </row>
    <row r="103" spans="1:12" ht="19.5" customHeight="1" x14ac:dyDescent="0.25">
      <c r="A103" s="27" t="s">
        <v>157</v>
      </c>
      <c r="B103" s="28" t="s">
        <v>158</v>
      </c>
      <c r="C103" s="32">
        <f>SUM('[1] بيان تنفيد مصاريف التجهيز '!H104)</f>
        <v>13636667.68</v>
      </c>
      <c r="D103" s="32">
        <f>SUM('[1] بيان تنفيد مصاريف التجهيز '!I104)</f>
        <v>13636667.68</v>
      </c>
      <c r="E103" s="32">
        <f>SUM('[1] بيان تنفيد مصاريف التجهيز '!J104)</f>
        <v>13636667.68</v>
      </c>
      <c r="F103" s="26">
        <v>0</v>
      </c>
      <c r="G103" s="32">
        <f>C103-E103</f>
        <v>0</v>
      </c>
      <c r="I103" s="2">
        <f>D103-E103</f>
        <v>0</v>
      </c>
    </row>
    <row r="104" spans="1:12" s="35" customFormat="1" ht="17.25" customHeight="1" x14ac:dyDescent="0.3">
      <c r="A104" s="33" t="s">
        <v>38</v>
      </c>
      <c r="B104" s="33"/>
      <c r="C104" s="34">
        <f>SUM(C103)</f>
        <v>13636667.68</v>
      </c>
      <c r="D104" s="34">
        <f>SUM(D103)</f>
        <v>13636667.68</v>
      </c>
      <c r="E104" s="34">
        <f>SUM(E103)</f>
        <v>13636667.68</v>
      </c>
      <c r="F104" s="34">
        <f>SUM(F103)</f>
        <v>0</v>
      </c>
      <c r="G104" s="34">
        <f>SUM(G103)</f>
        <v>0</v>
      </c>
      <c r="I104" s="34">
        <f>SUM(I103)</f>
        <v>0</v>
      </c>
    </row>
    <row r="105" spans="1:12" s="35" customFormat="1" ht="18.75" x14ac:dyDescent="0.3">
      <c r="A105" s="37" t="s">
        <v>159</v>
      </c>
      <c r="B105" s="38"/>
      <c r="C105" s="39">
        <f>C104</f>
        <v>13636667.68</v>
      </c>
      <c r="D105" s="39">
        <f>D104</f>
        <v>13636667.68</v>
      </c>
      <c r="E105" s="39">
        <f>E104</f>
        <v>13636667.68</v>
      </c>
      <c r="F105" s="39">
        <f>F104</f>
        <v>0</v>
      </c>
      <c r="G105" s="39">
        <f>G104</f>
        <v>0</v>
      </c>
      <c r="I105" s="39">
        <f>I104</f>
        <v>0</v>
      </c>
    </row>
    <row r="106" spans="1:12" ht="26.25" customHeight="1" x14ac:dyDescent="0.25">
      <c r="A106" s="42" t="s">
        <v>160</v>
      </c>
      <c r="B106" s="42"/>
      <c r="C106" s="43">
        <f>C49+C71+C91+C96+C102+C105</f>
        <v>177853174.49000001</v>
      </c>
      <c r="D106" s="43">
        <f>D49+D71+D91+D96+D102+D105</f>
        <v>109595588.69999999</v>
      </c>
      <c r="E106" s="43">
        <f>E49+E71+E91+E96+E102+E105</f>
        <v>48064401.93</v>
      </c>
      <c r="F106" s="43">
        <f>F49+F71+F91+F96+F102+F105</f>
        <v>0</v>
      </c>
      <c r="G106" s="43">
        <f>G49+G71+G91+G96+G102+G105</f>
        <v>129788772.56</v>
      </c>
      <c r="I106" s="44">
        <f>I49+I71+I91+I96+I102+I105</f>
        <v>51626253.449999996</v>
      </c>
      <c r="J106" s="45"/>
      <c r="L106" s="46"/>
    </row>
    <row r="108" spans="1:12" s="50" customFormat="1" ht="24.75" customHeight="1" x14ac:dyDescent="0.25">
      <c r="A108" s="47" t="s">
        <v>161</v>
      </c>
      <c r="B108" s="47"/>
      <c r="C108" s="48"/>
      <c r="D108" s="48"/>
      <c r="E108" s="49" t="s">
        <v>161</v>
      </c>
      <c r="F108" s="49"/>
      <c r="I108" s="51"/>
    </row>
    <row r="109" spans="1:12" ht="18.75" x14ac:dyDescent="0.3">
      <c r="A109" s="52" t="s">
        <v>162</v>
      </c>
      <c r="B109" s="52"/>
      <c r="C109" s="53"/>
      <c r="D109" s="53"/>
      <c r="E109" s="54" t="s">
        <v>163</v>
      </c>
      <c r="F109" s="54"/>
      <c r="G109"/>
    </row>
    <row r="111" spans="1:12" x14ac:dyDescent="0.25">
      <c r="D111" s="55"/>
    </row>
    <row r="113" spans="2:3" x14ac:dyDescent="0.25">
      <c r="C113" s="55"/>
    </row>
    <row r="115" spans="2:3" x14ac:dyDescent="0.25">
      <c r="B115" s="56"/>
    </row>
  </sheetData>
  <mergeCells count="28">
    <mergeCell ref="A108:B108"/>
    <mergeCell ref="E108:F108"/>
    <mergeCell ref="A109:B109"/>
    <mergeCell ref="E109:F109"/>
    <mergeCell ref="A96:B96"/>
    <mergeCell ref="A101:B101"/>
    <mergeCell ref="A102:B102"/>
    <mergeCell ref="A104:B104"/>
    <mergeCell ref="A105:B105"/>
    <mergeCell ref="A106:B106"/>
    <mergeCell ref="A71:B71"/>
    <mergeCell ref="A78:B78"/>
    <mergeCell ref="A90:B90"/>
    <mergeCell ref="A91:B91"/>
    <mergeCell ref="A93:B93"/>
    <mergeCell ref="A95:B95"/>
    <mergeCell ref="A49:B49"/>
    <mergeCell ref="A54:B54"/>
    <mergeCell ref="A59:B59"/>
    <mergeCell ref="A61:B61"/>
    <mergeCell ref="A67:B67"/>
    <mergeCell ref="A70:B70"/>
    <mergeCell ref="B9:G10"/>
    <mergeCell ref="B11:G11"/>
    <mergeCell ref="A28:B28"/>
    <mergeCell ref="A36:B36"/>
    <mergeCell ref="A41:B41"/>
    <mergeCell ref="A48:B48"/>
  </mergeCells>
  <pageMargins left="0.16" right="0.16" top="0.2" bottom="0.16" header="0.22" footer="0.16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قائمة مصاريف التجهيز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sfia aghouri</dc:creator>
  <cp:lastModifiedBy>sfia aghouri</cp:lastModifiedBy>
  <dcterms:created xsi:type="dcterms:W3CDTF">2025-05-22T10:47:49Z</dcterms:created>
  <dcterms:modified xsi:type="dcterms:W3CDTF">2025-05-22T10:47:49Z</dcterms:modified>
</cp:coreProperties>
</file>