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StagePFEADD\Taches\tache7\feuilles_separées_المالية لسنة 2024البيانات\"/>
    </mc:Choice>
  </mc:AlternateContent>
  <xr:revisionPtr revIDLastSave="0" documentId="8_{1501E607-17AF-4596-9BB9-336E72BD4F3F}" xr6:coauthVersionLast="47" xr6:coauthVersionMax="47" xr10:uidLastSave="{00000000-0000-0000-0000-000000000000}"/>
  <bookViews>
    <workbookView xWindow="-120" yWindow="-120" windowWidth="20730" windowHeight="11040" xr2:uid="{36B4B63F-46FF-4B0A-AE15-3C383BFCA101}"/>
  </bookViews>
  <sheets>
    <sheet name=" بيان تنفيد مصاريف التجهيز 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6" i="1" l="1"/>
  <c r="F106" i="1"/>
  <c r="E106" i="1"/>
  <c r="C106" i="1"/>
  <c r="L105" i="1"/>
  <c r="L106" i="1" s="1"/>
  <c r="J105" i="1"/>
  <c r="J106" i="1" s="1"/>
  <c r="I105" i="1"/>
  <c r="I106" i="1" s="1"/>
  <c r="G105" i="1"/>
  <c r="F105" i="1"/>
  <c r="E105" i="1"/>
  <c r="D105" i="1"/>
  <c r="D106" i="1" s="1"/>
  <c r="C105" i="1"/>
  <c r="L104" i="1"/>
  <c r="K104" i="1"/>
  <c r="K105" i="1" s="1"/>
  <c r="K106" i="1" s="1"/>
  <c r="H104" i="1"/>
  <c r="H105" i="1" s="1"/>
  <c r="H106" i="1" s="1"/>
  <c r="I103" i="1"/>
  <c r="G103" i="1"/>
  <c r="E103" i="1"/>
  <c r="D103" i="1"/>
  <c r="C103" i="1"/>
  <c r="L102" i="1"/>
  <c r="L103" i="1" s="1"/>
  <c r="J102" i="1"/>
  <c r="J103" i="1" s="1"/>
  <c r="I102" i="1"/>
  <c r="G102" i="1"/>
  <c r="F102" i="1"/>
  <c r="F103" i="1" s="1"/>
  <c r="E102" i="1"/>
  <c r="D102" i="1"/>
  <c r="C102" i="1"/>
  <c r="M101" i="1"/>
  <c r="L101" i="1"/>
  <c r="K101" i="1"/>
  <c r="H101" i="1"/>
  <c r="L100" i="1"/>
  <c r="H100" i="1"/>
  <c r="K100" i="1" s="1"/>
  <c r="M100" i="1" s="1"/>
  <c r="L99" i="1"/>
  <c r="H99" i="1"/>
  <c r="H102" i="1" s="1"/>
  <c r="H103" i="1" s="1"/>
  <c r="M98" i="1"/>
  <c r="L98" i="1"/>
  <c r="K98" i="1"/>
  <c r="H98" i="1"/>
  <c r="J97" i="1"/>
  <c r="I97" i="1"/>
  <c r="F97" i="1"/>
  <c r="E97" i="1"/>
  <c r="C97" i="1"/>
  <c r="J96" i="1"/>
  <c r="I96" i="1"/>
  <c r="H96" i="1"/>
  <c r="G96" i="1"/>
  <c r="F96" i="1"/>
  <c r="E96" i="1"/>
  <c r="D96" i="1"/>
  <c r="D97" i="1" s="1"/>
  <c r="C96" i="1"/>
  <c r="L95" i="1"/>
  <c r="L96" i="1" s="1"/>
  <c r="H95" i="1"/>
  <c r="K95" i="1" s="1"/>
  <c r="L94" i="1"/>
  <c r="L97" i="1" s="1"/>
  <c r="J94" i="1"/>
  <c r="I94" i="1"/>
  <c r="G94" i="1"/>
  <c r="G97" i="1" s="1"/>
  <c r="F94" i="1"/>
  <c r="E94" i="1"/>
  <c r="D94" i="1"/>
  <c r="C94" i="1"/>
  <c r="L93" i="1"/>
  <c r="H93" i="1"/>
  <c r="K93" i="1" s="1"/>
  <c r="J90" i="1"/>
  <c r="E90" i="1"/>
  <c r="J89" i="1"/>
  <c r="I89" i="1"/>
  <c r="I90" i="1" s="1"/>
  <c r="G89" i="1"/>
  <c r="G90" i="1" s="1"/>
  <c r="F89" i="1"/>
  <c r="E89" i="1"/>
  <c r="D89" i="1"/>
  <c r="C89" i="1"/>
  <c r="L88" i="1"/>
  <c r="M88" i="1" s="1"/>
  <c r="H88" i="1"/>
  <c r="K88" i="1" s="1"/>
  <c r="L87" i="1"/>
  <c r="H87" i="1"/>
  <c r="K87" i="1" s="1"/>
  <c r="M87" i="1" s="1"/>
  <c r="L86" i="1"/>
  <c r="H86" i="1"/>
  <c r="K86" i="1" s="1"/>
  <c r="M86" i="1" s="1"/>
  <c r="L85" i="1"/>
  <c r="H85" i="1"/>
  <c r="K85" i="1" s="1"/>
  <c r="M85" i="1" s="1"/>
  <c r="L84" i="1"/>
  <c r="H84" i="1"/>
  <c r="K84" i="1" s="1"/>
  <c r="M84" i="1" s="1"/>
  <c r="L83" i="1"/>
  <c r="H83" i="1"/>
  <c r="K83" i="1" s="1"/>
  <c r="M83" i="1" s="1"/>
  <c r="L82" i="1"/>
  <c r="H82" i="1"/>
  <c r="K82" i="1" s="1"/>
  <c r="M82" i="1" s="1"/>
  <c r="L81" i="1"/>
  <c r="H81" i="1"/>
  <c r="K81" i="1" s="1"/>
  <c r="M81" i="1" s="1"/>
  <c r="L80" i="1"/>
  <c r="H80" i="1"/>
  <c r="K80" i="1" s="1"/>
  <c r="M80" i="1" s="1"/>
  <c r="L79" i="1"/>
  <c r="L89" i="1" s="1"/>
  <c r="H79" i="1"/>
  <c r="H89" i="1" s="1"/>
  <c r="L78" i="1"/>
  <c r="L90" i="1" s="1"/>
  <c r="J78" i="1"/>
  <c r="I78" i="1"/>
  <c r="G78" i="1"/>
  <c r="F78" i="1"/>
  <c r="F90" i="1" s="1"/>
  <c r="D78" i="1"/>
  <c r="D90" i="1" s="1"/>
  <c r="C78" i="1"/>
  <c r="C90" i="1" s="1"/>
  <c r="L77" i="1"/>
  <c r="H77" i="1"/>
  <c r="K77" i="1" s="1"/>
  <c r="M77" i="1" s="1"/>
  <c r="L76" i="1"/>
  <c r="M76" i="1" s="1"/>
  <c r="K76" i="1"/>
  <c r="H76" i="1"/>
  <c r="L75" i="1"/>
  <c r="H75" i="1"/>
  <c r="K75" i="1" s="1"/>
  <c r="M75" i="1" s="1"/>
  <c r="L74" i="1"/>
  <c r="H74" i="1"/>
  <c r="K74" i="1" s="1"/>
  <c r="M74" i="1" s="1"/>
  <c r="L73" i="1"/>
  <c r="M73" i="1" s="1"/>
  <c r="K73" i="1"/>
  <c r="H73" i="1"/>
  <c r="L72" i="1"/>
  <c r="H72" i="1"/>
  <c r="H78" i="1" s="1"/>
  <c r="J71" i="1"/>
  <c r="J70" i="1"/>
  <c r="I70" i="1"/>
  <c r="G70" i="1"/>
  <c r="F70" i="1"/>
  <c r="E70" i="1"/>
  <c r="D70" i="1"/>
  <c r="C70" i="1"/>
  <c r="L69" i="1"/>
  <c r="H69" i="1"/>
  <c r="K69" i="1" s="1"/>
  <c r="M69" i="1" s="1"/>
  <c r="L68" i="1"/>
  <c r="L70" i="1" s="1"/>
  <c r="H68" i="1"/>
  <c r="H70" i="1" s="1"/>
  <c r="J67" i="1"/>
  <c r="I67" i="1"/>
  <c r="H67" i="1"/>
  <c r="G67" i="1"/>
  <c r="F67" i="1"/>
  <c r="E67" i="1"/>
  <c r="D67" i="1"/>
  <c r="C67" i="1"/>
  <c r="L66" i="1"/>
  <c r="H66" i="1"/>
  <c r="K66" i="1" s="1"/>
  <c r="M66" i="1" s="1"/>
  <c r="L65" i="1"/>
  <c r="K65" i="1"/>
  <c r="M65" i="1" s="1"/>
  <c r="H65" i="1"/>
  <c r="L64" i="1"/>
  <c r="K64" i="1"/>
  <c r="M64" i="1" s="1"/>
  <c r="H64" i="1"/>
  <c r="M63" i="1"/>
  <c r="L63" i="1"/>
  <c r="H63" i="1"/>
  <c r="K63" i="1" s="1"/>
  <c r="L62" i="1"/>
  <c r="L67" i="1" s="1"/>
  <c r="K62" i="1"/>
  <c r="M62" i="1" s="1"/>
  <c r="H62" i="1"/>
  <c r="L61" i="1"/>
  <c r="J61" i="1"/>
  <c r="I61" i="1"/>
  <c r="G61" i="1"/>
  <c r="F61" i="1"/>
  <c r="E61" i="1"/>
  <c r="D61" i="1"/>
  <c r="D71" i="1" s="1"/>
  <c r="C61" i="1"/>
  <c r="C71" i="1" s="1"/>
  <c r="L60" i="1"/>
  <c r="H60" i="1"/>
  <c r="H61" i="1" s="1"/>
  <c r="L59" i="1"/>
  <c r="J59" i="1"/>
  <c r="I59" i="1"/>
  <c r="G59" i="1"/>
  <c r="F59" i="1"/>
  <c r="E59" i="1"/>
  <c r="D59" i="1"/>
  <c r="C59" i="1"/>
  <c r="M58" i="1"/>
  <c r="L58" i="1"/>
  <c r="K58" i="1"/>
  <c r="H58" i="1"/>
  <c r="L57" i="1"/>
  <c r="H57" i="1"/>
  <c r="K57" i="1" s="1"/>
  <c r="M57" i="1" s="1"/>
  <c r="L56" i="1"/>
  <c r="H56" i="1"/>
  <c r="H59" i="1" s="1"/>
  <c r="M55" i="1"/>
  <c r="L55" i="1"/>
  <c r="K55" i="1"/>
  <c r="H55" i="1"/>
  <c r="J54" i="1"/>
  <c r="I54" i="1"/>
  <c r="I71" i="1" s="1"/>
  <c r="G54" i="1"/>
  <c r="G71" i="1" s="1"/>
  <c r="F54" i="1"/>
  <c r="F71" i="1" s="1"/>
  <c r="E54" i="1"/>
  <c r="E71" i="1" s="1"/>
  <c r="D54" i="1"/>
  <c r="C54" i="1"/>
  <c r="L53" i="1"/>
  <c r="H53" i="1"/>
  <c r="K53" i="1" s="1"/>
  <c r="M53" i="1" s="1"/>
  <c r="L52" i="1"/>
  <c r="H52" i="1"/>
  <c r="K52" i="1" s="1"/>
  <c r="M52" i="1" s="1"/>
  <c r="L51" i="1"/>
  <c r="H51" i="1"/>
  <c r="K51" i="1" s="1"/>
  <c r="M51" i="1" s="1"/>
  <c r="L50" i="1"/>
  <c r="L54" i="1" s="1"/>
  <c r="H50" i="1"/>
  <c r="K50" i="1" s="1"/>
  <c r="L46" i="1"/>
  <c r="J46" i="1"/>
  <c r="I46" i="1"/>
  <c r="G46" i="1"/>
  <c r="F46" i="1"/>
  <c r="E46" i="1"/>
  <c r="D46" i="1"/>
  <c r="C46" i="1"/>
  <c r="L45" i="1"/>
  <c r="H45" i="1"/>
  <c r="K45" i="1" s="1"/>
  <c r="M45" i="1" s="1"/>
  <c r="L44" i="1"/>
  <c r="H44" i="1"/>
  <c r="K44" i="1" s="1"/>
  <c r="M44" i="1" s="1"/>
  <c r="L43" i="1"/>
  <c r="M43" i="1" s="1"/>
  <c r="K43" i="1"/>
  <c r="H43" i="1"/>
  <c r="L42" i="1"/>
  <c r="H42" i="1"/>
  <c r="K42" i="1" s="1"/>
  <c r="M42" i="1" s="1"/>
  <c r="L41" i="1"/>
  <c r="H41" i="1"/>
  <c r="H46" i="1" s="1"/>
  <c r="L40" i="1"/>
  <c r="J40" i="1"/>
  <c r="I40" i="1"/>
  <c r="G40" i="1"/>
  <c r="F40" i="1"/>
  <c r="E40" i="1"/>
  <c r="D40" i="1"/>
  <c r="C40" i="1"/>
  <c r="M39" i="1"/>
  <c r="L39" i="1"/>
  <c r="K39" i="1"/>
  <c r="H39" i="1"/>
  <c r="L38" i="1"/>
  <c r="H38" i="1"/>
  <c r="K38" i="1" s="1"/>
  <c r="M38" i="1" s="1"/>
  <c r="L37" i="1"/>
  <c r="H37" i="1"/>
  <c r="H40" i="1" s="1"/>
  <c r="M36" i="1"/>
  <c r="L36" i="1"/>
  <c r="K36" i="1"/>
  <c r="H36" i="1"/>
  <c r="J35" i="1"/>
  <c r="I35" i="1"/>
  <c r="G35" i="1"/>
  <c r="F35" i="1"/>
  <c r="E35" i="1"/>
  <c r="D35" i="1"/>
  <c r="C35" i="1"/>
  <c r="L34" i="1"/>
  <c r="H34" i="1"/>
  <c r="K34" i="1" s="1"/>
  <c r="M34" i="1" s="1"/>
  <c r="L33" i="1"/>
  <c r="H33" i="1"/>
  <c r="K33" i="1" s="1"/>
  <c r="M33" i="1" s="1"/>
  <c r="L32" i="1"/>
  <c r="H32" i="1"/>
  <c r="K32" i="1" s="1"/>
  <c r="M32" i="1" s="1"/>
  <c r="L31" i="1"/>
  <c r="H31" i="1"/>
  <c r="K31" i="1" s="1"/>
  <c r="M31" i="1" s="1"/>
  <c r="L30" i="1"/>
  <c r="H30" i="1"/>
  <c r="K30" i="1" s="1"/>
  <c r="M30" i="1" s="1"/>
  <c r="L29" i="1"/>
  <c r="H29" i="1"/>
  <c r="K29" i="1" s="1"/>
  <c r="M29" i="1" s="1"/>
  <c r="L28" i="1"/>
  <c r="L35" i="1" s="1"/>
  <c r="H28" i="1"/>
  <c r="K28" i="1" s="1"/>
  <c r="L27" i="1"/>
  <c r="L47" i="1" s="1"/>
  <c r="J27" i="1"/>
  <c r="J47" i="1" s="1"/>
  <c r="I27" i="1"/>
  <c r="I47" i="1" s="1"/>
  <c r="H27" i="1"/>
  <c r="G27" i="1"/>
  <c r="G47" i="1" s="1"/>
  <c r="F27" i="1"/>
  <c r="F47" i="1" s="1"/>
  <c r="F107" i="1" s="1"/>
  <c r="E27" i="1"/>
  <c r="E47" i="1" s="1"/>
  <c r="E107" i="1" s="1"/>
  <c r="D27" i="1"/>
  <c r="D47" i="1" s="1"/>
  <c r="C27" i="1"/>
  <c r="C47" i="1" s="1"/>
  <c r="C107" i="1" s="1"/>
  <c r="L26" i="1"/>
  <c r="K26" i="1"/>
  <c r="M26" i="1" s="1"/>
  <c r="H26" i="1"/>
  <c r="L25" i="1"/>
  <c r="K25" i="1"/>
  <c r="M25" i="1" s="1"/>
  <c r="H25" i="1"/>
  <c r="M24" i="1"/>
  <c r="L24" i="1"/>
  <c r="K24" i="1"/>
  <c r="H24" i="1"/>
  <c r="L23" i="1"/>
  <c r="K23" i="1"/>
  <c r="M23" i="1" s="1"/>
  <c r="H23" i="1"/>
  <c r="L22" i="1"/>
  <c r="K22" i="1"/>
  <c r="M22" i="1" s="1"/>
  <c r="H22" i="1"/>
  <c r="M21" i="1"/>
  <c r="L21" i="1"/>
  <c r="K21" i="1"/>
  <c r="H21" i="1"/>
  <c r="L20" i="1"/>
  <c r="K20" i="1"/>
  <c r="M20" i="1" s="1"/>
  <c r="H20" i="1"/>
  <c r="L19" i="1"/>
  <c r="K19" i="1"/>
  <c r="M19" i="1" s="1"/>
  <c r="H19" i="1"/>
  <c r="M18" i="1"/>
  <c r="L18" i="1"/>
  <c r="K18" i="1"/>
  <c r="H18" i="1"/>
  <c r="L17" i="1"/>
  <c r="K17" i="1"/>
  <c r="M17" i="1" s="1"/>
  <c r="H17" i="1"/>
  <c r="L16" i="1"/>
  <c r="K16" i="1"/>
  <c r="M16" i="1" s="1"/>
  <c r="H16" i="1"/>
  <c r="M15" i="1"/>
  <c r="L15" i="1"/>
  <c r="K15" i="1"/>
  <c r="H15" i="1"/>
  <c r="L14" i="1"/>
  <c r="K14" i="1"/>
  <c r="M14" i="1" s="1"/>
  <c r="H14" i="1"/>
  <c r="L13" i="1"/>
  <c r="K13" i="1"/>
  <c r="K27" i="1" s="1"/>
  <c r="H13" i="1"/>
  <c r="G107" i="1" l="1"/>
  <c r="H90" i="1"/>
  <c r="M95" i="1"/>
  <c r="M96" i="1" s="1"/>
  <c r="K96" i="1"/>
  <c r="I107" i="1"/>
  <c r="K94" i="1"/>
  <c r="K97" i="1" s="1"/>
  <c r="M93" i="1"/>
  <c r="M94" i="1" s="1"/>
  <c r="M97" i="1" s="1"/>
  <c r="J107" i="1"/>
  <c r="K40" i="1"/>
  <c r="M67" i="1"/>
  <c r="K59" i="1"/>
  <c r="M28" i="1"/>
  <c r="M35" i="1" s="1"/>
  <c r="K35" i="1"/>
  <c r="M40" i="1"/>
  <c r="M50" i="1"/>
  <c r="M54" i="1" s="1"/>
  <c r="K54" i="1"/>
  <c r="D107" i="1"/>
  <c r="L71" i="1"/>
  <c r="L107" i="1" s="1"/>
  <c r="M102" i="1"/>
  <c r="M103" i="1" s="1"/>
  <c r="K41" i="1"/>
  <c r="K60" i="1"/>
  <c r="M13" i="1"/>
  <c r="M27" i="1" s="1"/>
  <c r="K37" i="1"/>
  <c r="M37" i="1" s="1"/>
  <c r="K56" i="1"/>
  <c r="M56" i="1" s="1"/>
  <c r="M59" i="1" s="1"/>
  <c r="K99" i="1"/>
  <c r="M99" i="1" s="1"/>
  <c r="M104" i="1"/>
  <c r="M105" i="1" s="1"/>
  <c r="M106" i="1" s="1"/>
  <c r="H94" i="1"/>
  <c r="H97" i="1" s="1"/>
  <c r="H35" i="1"/>
  <c r="H47" i="1" s="1"/>
  <c r="H107" i="1" s="1"/>
  <c r="H54" i="1"/>
  <c r="H71" i="1" s="1"/>
  <c r="K79" i="1"/>
  <c r="K72" i="1"/>
  <c r="K67" i="1"/>
  <c r="K68" i="1"/>
  <c r="K78" i="1" l="1"/>
  <c r="M72" i="1"/>
  <c r="M78" i="1" s="1"/>
  <c r="M90" i="1" s="1"/>
  <c r="M79" i="1"/>
  <c r="M89" i="1" s="1"/>
  <c r="K89" i="1"/>
  <c r="K102" i="1"/>
  <c r="K103" i="1" s="1"/>
  <c r="M60" i="1"/>
  <c r="M61" i="1" s="1"/>
  <c r="M71" i="1" s="1"/>
  <c r="K61" i="1"/>
  <c r="K71" i="1" s="1"/>
  <c r="M47" i="1"/>
  <c r="K70" i="1"/>
  <c r="M68" i="1"/>
  <c r="M70" i="1" s="1"/>
  <c r="K46" i="1"/>
  <c r="K47" i="1" s="1"/>
  <c r="M41" i="1"/>
  <c r="M46" i="1" s="1"/>
  <c r="M107" i="1" l="1"/>
  <c r="K90" i="1"/>
  <c r="K107" i="1" s="1"/>
</calcChain>
</file>

<file path=xl/sharedStrings.xml><?xml version="1.0" encoding="utf-8"?>
<sst xmlns="http://schemas.openxmlformats.org/spreadsheetml/2006/main" count="206" uniqueCount="169">
  <si>
    <r>
      <rPr>
        <b/>
        <sz val="22"/>
        <rFont val="Times New Roman"/>
        <family val="1"/>
      </rPr>
      <t>بيان</t>
    </r>
    <r>
      <rPr>
        <b/>
        <sz val="20"/>
        <rFont val="Times New Roman"/>
        <family val="1"/>
      </rPr>
      <t xml:space="preserve"> تنفيذ ميزانية التجهيز لسنة 2024  ( المصاريف )</t>
    </r>
  </si>
  <si>
    <t>الى غاية 31 دجنبر 2024</t>
  </si>
  <si>
    <t>الأرقام الترتيبية لفصول الميزانية أو الحساب</t>
  </si>
  <si>
    <t xml:space="preserve">بيان بنود الميزانية أو الحسابات الخصوصية </t>
  </si>
  <si>
    <t xml:space="preserve">الإعتمادات المفتوحة مع التغييرات المدخلة عليها خلال السنة </t>
  </si>
  <si>
    <t xml:space="preserve">المصاريف الملتزم بها </t>
  </si>
  <si>
    <t>الحوالات الصادرة و المؤشر عليها</t>
  </si>
  <si>
    <t xml:space="preserve">الإعتمادات المنقولة  </t>
  </si>
  <si>
    <t>الباقي الملتزم به</t>
  </si>
  <si>
    <t>اعتمادات صافية من الالتزام</t>
  </si>
  <si>
    <t xml:space="preserve">الإعتماد المفتوح </t>
  </si>
  <si>
    <t>الإعتمادات المنقولة</t>
  </si>
  <si>
    <t>NV crédit AS</t>
  </si>
  <si>
    <t>Total des crédit CP</t>
  </si>
  <si>
    <t xml:space="preserve">الزيادة أو النقصان </t>
  </si>
  <si>
    <t>الإعتماد النهائي</t>
  </si>
  <si>
    <t>11.10.10.10.10</t>
  </si>
  <si>
    <t>اقتناء الاراضي  في مجال الادارة العامة</t>
  </si>
  <si>
    <t>14.10.10.10.10</t>
  </si>
  <si>
    <t>الحقوق و الرسوم المرتبطة بشراء العقارات</t>
  </si>
  <si>
    <t>21.10.10.10.10</t>
  </si>
  <si>
    <t>الدراسات و المساعدة التقنية في مجال الادارة العامة</t>
  </si>
  <si>
    <t>22.10.10.10.10</t>
  </si>
  <si>
    <t>تشييد البنايات في مجال الادارة العامة</t>
  </si>
  <si>
    <t>25.10.10.10.10</t>
  </si>
  <si>
    <t>الحقوق و الرسوم المرتبطة بالبنايات في مجال الادارة العامة</t>
  </si>
  <si>
    <t>33.10.10.10.10</t>
  </si>
  <si>
    <t>الاصلاحات و الاشغال الكبرى لصيانة البنايات</t>
  </si>
  <si>
    <t>11.20.10.10.10</t>
  </si>
  <si>
    <t>شراءالآليات السيارات الدراجات  و الدراجات النارية</t>
  </si>
  <si>
    <t>12.20.10.10.10</t>
  </si>
  <si>
    <t xml:space="preserve"> شراء عتاد واثاث  المكتب في مجال الادارة العامة</t>
  </si>
  <si>
    <t>13.20.10.10.10</t>
  </si>
  <si>
    <t xml:space="preserve"> شراء العتاد  التقني و العتاد السمعي البصري</t>
  </si>
  <si>
    <t>14.20.10.10.10</t>
  </si>
  <si>
    <t xml:space="preserve"> شراء العتاد المعلوماتي في مجال الادارة العامة</t>
  </si>
  <si>
    <t>15.20.10.10.10</t>
  </si>
  <si>
    <t>شراء العتاد الكهربائي والإلكتروني في مجال الادارة العامة</t>
  </si>
  <si>
    <t>16.20.10.10.10</t>
  </si>
  <si>
    <t xml:space="preserve"> شراء عتاد التزيين والحفلات في مجال الادارة العامة</t>
  </si>
  <si>
    <t>21.20.10.10.10</t>
  </si>
  <si>
    <t>اصلاحات كبرى لالسيارات الدراجات  و الدراجات النارية و الاليات</t>
  </si>
  <si>
    <t>22.20.10.10.10</t>
  </si>
  <si>
    <t>اصلاحات كبرى للعتاد  التقني</t>
  </si>
  <si>
    <t>مجموع البرنامج 10</t>
  </si>
  <si>
    <t>11.10.20.20.10</t>
  </si>
  <si>
    <t>مشروع متكامل : بناء حائط وقائي للحماية من الفياضانات على طول الضفة اليسرى لواد سوس</t>
  </si>
  <si>
    <t>12.10.20.20.10</t>
  </si>
  <si>
    <t>مشروع متكامل: حصة الجماعة في قرض التجهيز الجماعي لتهيئة شارع محمد السادس</t>
  </si>
  <si>
    <t>13.10.20.20.10</t>
  </si>
  <si>
    <t>مشروع متكامل : أشغال التهيئة الحضرية الشطر الخامس</t>
  </si>
  <si>
    <t>14.10.20.20.10</t>
  </si>
  <si>
    <t>مشروع متكامل : انجاز منتزه بحي تمرسيط</t>
  </si>
  <si>
    <t>15.10.20.20.10</t>
  </si>
  <si>
    <t>مشروع متكامل: بناء الحاجز الواقي من الفيضانات حي تمزارت</t>
  </si>
  <si>
    <t>17.10.20.20.10</t>
  </si>
  <si>
    <t>مشروع متكامل: حماية المنطقة الغربية من أيت ملول من مخاطر فيضانات واد سوس</t>
  </si>
  <si>
    <t>19.10.20.20.10</t>
  </si>
  <si>
    <t>مشروع متكامل: أشغال تهيئة مدخل شارع الحسن الثاني من جهة القنطرة</t>
  </si>
  <si>
    <t>مجموع البرنامج 20</t>
  </si>
  <si>
    <t>11.10.30.30.10</t>
  </si>
  <si>
    <t>خلق فوهات اطفاء الحريق</t>
  </si>
  <si>
    <t>12.10.30.30.10</t>
  </si>
  <si>
    <t>مصاريف مختلفة: تعويض المحاصيل لذوي  الحقوق</t>
  </si>
  <si>
    <t>13.10.30.30.10</t>
  </si>
  <si>
    <t>مصاريف مختلفة: مصاريف هدم و ازالة الأقواس بمركز المدينة</t>
  </si>
  <si>
    <t>14.10.30.30.10</t>
  </si>
  <si>
    <t>مصاريف مختلفة: مصاريف متعلقة بانجاز مشروع في اطار الميزانية التشاركية</t>
  </si>
  <si>
    <t>مجموع البرنامج 30</t>
  </si>
  <si>
    <t>12.10.40.40.10</t>
  </si>
  <si>
    <t>سداد أصل قرض االتهيئة الحضرية الجزء الرابع</t>
  </si>
  <si>
    <t>13.10.40.40.10</t>
  </si>
  <si>
    <t>سداد أصل القرض  رقم : 01/2007</t>
  </si>
  <si>
    <t>15.10.40.40.10</t>
  </si>
  <si>
    <t>سداد أصل قرض االتهيئة الحضرية الجزء الثاني</t>
  </si>
  <si>
    <t>16.10.40.40.10</t>
  </si>
  <si>
    <t>سداد أصل قرض االتهيئة الحضرية الجزء الثالث</t>
  </si>
  <si>
    <t>17.10.40.40.10</t>
  </si>
  <si>
    <t>سداد أصل القرض  رقم : 01/2006</t>
  </si>
  <si>
    <t>مجموع البرنامج 40</t>
  </si>
  <si>
    <t>مجموع الباب 10</t>
  </si>
  <si>
    <t>21.10.10.10.20</t>
  </si>
  <si>
    <t>الدراسات و المساعدة التقنية في مجال الشؤون الاجتماعية</t>
  </si>
  <si>
    <t>22.10.10.10.20</t>
  </si>
  <si>
    <t>بناء البنليات في مجال الشؤون الاجتماعية</t>
  </si>
  <si>
    <t>11.20.10.10.20</t>
  </si>
  <si>
    <t>عتاد و أثات المكتب (تجهيز البنايات)</t>
  </si>
  <si>
    <t>13.20.10.10.20</t>
  </si>
  <si>
    <t>العتاد الكهربائي و الالكتروني (تجهيز البنايات)</t>
  </si>
  <si>
    <t>21.10.20.20.20</t>
  </si>
  <si>
    <t>الدراسات و المساعدات التقنية في الانشطة الرياضية</t>
  </si>
  <si>
    <t>22.10.20.20.20</t>
  </si>
  <si>
    <t>بناء الملاعب والمركبات الرياضية في مجال الشؤون الاجتماعية</t>
  </si>
  <si>
    <t>23.10.20.20.20</t>
  </si>
  <si>
    <t>بناء مسابح في مجال الشؤون الاجتماعية</t>
  </si>
  <si>
    <t>31.10.20.20.20</t>
  </si>
  <si>
    <t xml:space="preserve"> الاصلاحات و الأشغال الكبرى لصيلنة الملاعب و المركبات الرياضية  في مجال الشؤون الاجتماعية </t>
  </si>
  <si>
    <t>21.10.30.30.20</t>
  </si>
  <si>
    <t>الدراسات و المساعدات التقنية الخاصة بالانشطة الصحية</t>
  </si>
  <si>
    <t>21.10.70.70.20</t>
  </si>
  <si>
    <t>الدراسات و المساعدات التقنية الخاصة بالتقافة و الفنون الجميلة</t>
  </si>
  <si>
    <t>22.10.70.70.20</t>
  </si>
  <si>
    <t xml:space="preserve"> بناء البنايات الخاصة بالتقافة و الفنون الجميلة</t>
  </si>
  <si>
    <t>11.20.70.70.20</t>
  </si>
  <si>
    <t>عتاد و اثاث المكتب و قاعات المطالعة</t>
  </si>
  <si>
    <t>13.20.70.70.20</t>
  </si>
  <si>
    <t>العتاد المعلوماتي </t>
  </si>
  <si>
    <t>14.20.70.70.20</t>
  </si>
  <si>
    <t>العتاد التعليمي</t>
  </si>
  <si>
    <t>مجموع البرنامج 70</t>
  </si>
  <si>
    <t>21.10.80.80.20</t>
  </si>
  <si>
    <t>الدراسات و المساعدة التقنية للبنايات الدينية</t>
  </si>
  <si>
    <t>23.10.80.80.20</t>
  </si>
  <si>
    <t xml:space="preserve"> مصاريف المقابر وإصلاح أسوارها </t>
  </si>
  <si>
    <t>مجموع البرنامج 80</t>
  </si>
  <si>
    <t>مجموع الباب 20</t>
  </si>
  <si>
    <t>11.10.10.10.30</t>
  </si>
  <si>
    <t>دراسات عامة متعلقة بالاشغال الحضرية و القروية</t>
  </si>
  <si>
    <t>12.10.10.10.30</t>
  </si>
  <si>
    <t xml:space="preserve"> مصاريف الدراسات التقنية متعلقة بالاشغال الحضرية و القروية</t>
  </si>
  <si>
    <t>21.10.10.10.30</t>
  </si>
  <si>
    <t>اصلاح الساحات العمومية</t>
  </si>
  <si>
    <t>21.20.10.10.30</t>
  </si>
  <si>
    <t>اشغال كبرى للتشجير في مجال الشؤون التقنية</t>
  </si>
  <si>
    <t>22.20.10.10.30</t>
  </si>
  <si>
    <t>أشغال كبرى لتهيئ المناطق الخضراء في مجال الشؤون التقنية</t>
  </si>
  <si>
    <t>23.20.10.10.30</t>
  </si>
  <si>
    <t>تزيين الطرق العمومية بالغرس في مجال الشؤون التقنية</t>
  </si>
  <si>
    <t>11.10.20.20.30</t>
  </si>
  <si>
    <t>بناء الطرق الحظرية في مجال الشؤون التقنية</t>
  </si>
  <si>
    <t>21.10.20.20.30</t>
  </si>
  <si>
    <t>بناء و صيانة الجسور في مجال الشؤون التقنية</t>
  </si>
  <si>
    <t>31.10.20.20.30</t>
  </si>
  <si>
    <t>أشغال كبرى لصيانة الطرق الحضرية في مجال الشؤون التقنية</t>
  </si>
  <si>
    <t>34.10.20.20.30</t>
  </si>
  <si>
    <t>أشغال كبرى لصيانة الجسور في مجال الشؤون التقنية</t>
  </si>
  <si>
    <t>15.20.20.20.30</t>
  </si>
  <si>
    <t>حفر الأبار في مجال الشؤون التقنية</t>
  </si>
  <si>
    <t>34.20.20.20.30</t>
  </si>
  <si>
    <t>أشغال كبرى لصيانة تجهيزات جلب الماء (الابار)</t>
  </si>
  <si>
    <t>11.30.20.20.30</t>
  </si>
  <si>
    <t>وضع الاعمدة و الاسلاك الخاصة بمنسات الانارة العمومية في مجال الشؤون التقنية</t>
  </si>
  <si>
    <t>12.30.20.20.30</t>
  </si>
  <si>
    <t>يناء مراكز التحويل و التوزيع</t>
  </si>
  <si>
    <t>22.30.20.20.30</t>
  </si>
  <si>
    <t>أشغال كبرى لصيانة مراكز التحويل و التوزيع</t>
  </si>
  <si>
    <t>11.40.20.20.30</t>
  </si>
  <si>
    <t xml:space="preserve"> أشغال بناء مجاري المتعلقة بشبكة الواد الحار</t>
  </si>
  <si>
    <t>مجموع الباب 30</t>
  </si>
  <si>
    <t>17.10.10.10.40</t>
  </si>
  <si>
    <t>الحقوق و الرسوم المرتبطة بالشراءات</t>
  </si>
  <si>
    <t>21.10.30.30.40</t>
  </si>
  <si>
    <t>الدراسات و المساعدات التقنية للبنايات التجارية</t>
  </si>
  <si>
    <t>مجموع الباب 40</t>
  </si>
  <si>
    <t>33.30.30.30.50</t>
  </si>
  <si>
    <t>دفعات للهيات و المؤسسات:  تهيئة الفضاء الطبيعي للغابة الحضرية المزار في اطار برنامج التنمية المندمج</t>
  </si>
  <si>
    <t>51.50.30.30.50</t>
  </si>
  <si>
    <t>دفعات لصالح الوكالة المستقلة المتعددة الخدمات لأكادير (RAMSA ) لتمويل و إنجاز البرنامج الأولي لمشاريع التطهير السائل و إعادة استعمال المياه العادمة المعالجة و الماء الصالح للشرب بأكادير الكبير</t>
  </si>
  <si>
    <t>52.50.30.30.50</t>
  </si>
  <si>
    <t>دفعة أولى لفائدة الشركة المحلية للتنمية " اكادير سوس  ماسة تهبئة "لانجاز الدراسات الخاصة بنهيئة  مداخيل اكادير الكبير من خهة الدشيرة الجهادية انزكان ايت ملول</t>
  </si>
  <si>
    <t>53.50.30.30.50</t>
  </si>
  <si>
    <t xml:space="preserve"> دفعة لفائدة الشركة المحلية للتنمية "أكادير سوس-ماسة تهيئة" لبناء مركز تعقيم وتلقيح الكلاب والقطط الشاردة</t>
  </si>
  <si>
    <t>مجموع الباب 50</t>
  </si>
  <si>
    <t>12.10.10.10.60</t>
  </si>
  <si>
    <t>تغطية إعتمادات التسيير المنقولة</t>
  </si>
  <si>
    <t>مجموع الباب 60</t>
  </si>
  <si>
    <t>المجموع العام</t>
  </si>
  <si>
    <t>أيت ملول في : …………………………….</t>
  </si>
  <si>
    <t>الآمر بالصرف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</si>
</sst>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Times New Roman"/>
      <family val="1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u/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ashDot">
        <color indexed="64"/>
      </top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double">
        <color indexed="64"/>
      </right>
      <top style="dashDot">
        <color indexed="64"/>
      </top>
      <bottom style="hair">
        <color indexed="64"/>
      </bottom>
      <diagonal/>
    </border>
    <border>
      <left style="double">
        <color indexed="64"/>
      </left>
      <right/>
      <top style="dashDot">
        <color indexed="64"/>
      </top>
      <bottom style="double">
        <color indexed="64"/>
      </bottom>
      <diagonal/>
    </border>
    <border>
      <left/>
      <right style="double">
        <color indexed="64"/>
      </right>
      <top style="dashDot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1" applyFont="1"/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3" fillId="0" borderId="0" xfId="2" applyFont="1"/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9" fillId="0" borderId="0" xfId="0" applyFont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1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49" fontId="14" fillId="4" borderId="19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right" vertical="center" wrapText="1" readingOrder="2"/>
    </xf>
    <xf numFmtId="4" fontId="9" fillId="0" borderId="21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9" fontId="5" fillId="5" borderId="23" xfId="0" applyNumberFormat="1" applyFont="1" applyFill="1" applyBorder="1" applyAlignment="1">
      <alignment horizontal="right" vertical="center" wrapText="1" readingOrder="2"/>
    </xf>
    <xf numFmtId="49" fontId="15" fillId="5" borderId="23" xfId="0" applyNumberFormat="1" applyFont="1" applyFill="1" applyBorder="1" applyAlignment="1">
      <alignment horizontal="right" vertical="center" wrapText="1" readingOrder="2"/>
    </xf>
    <xf numFmtId="49" fontId="5" fillId="5" borderId="24" xfId="0" applyNumberFormat="1" applyFont="1" applyFill="1" applyBorder="1" applyAlignment="1">
      <alignment horizontal="right" vertical="center" wrapText="1" readingOrder="2"/>
    </xf>
    <xf numFmtId="0" fontId="16" fillId="3" borderId="25" xfId="3" applyFont="1" applyFill="1" applyBorder="1" applyAlignment="1">
      <alignment horizontal="center" vertical="center"/>
    </xf>
    <xf numFmtId="0" fontId="16" fillId="3" borderId="21" xfId="3" applyFont="1" applyFill="1" applyBorder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right" vertical="center" wrapText="1" readingOrder="2"/>
    </xf>
    <xf numFmtId="4" fontId="9" fillId="6" borderId="19" xfId="0" applyNumberFormat="1" applyFont="1" applyFill="1" applyBorder="1" applyAlignment="1">
      <alignment horizontal="center" vertical="center"/>
    </xf>
    <xf numFmtId="4" fontId="9" fillId="6" borderId="21" xfId="0" applyNumberFormat="1" applyFont="1" applyFill="1" applyBorder="1" applyAlignment="1">
      <alignment horizontal="center" vertical="center"/>
    </xf>
    <xf numFmtId="4" fontId="9" fillId="6" borderId="22" xfId="0" applyNumberFormat="1" applyFont="1" applyFill="1" applyBorder="1" applyAlignment="1">
      <alignment horizontal="center" vertical="center"/>
    </xf>
    <xf numFmtId="0" fontId="9" fillId="0" borderId="0" xfId="0" applyFont="1"/>
    <xf numFmtId="0" fontId="16" fillId="3" borderId="27" xfId="3" applyFont="1" applyFill="1" applyBorder="1" applyAlignment="1">
      <alignment horizontal="center" vertical="center"/>
    </xf>
    <xf numFmtId="0" fontId="16" fillId="3" borderId="28" xfId="3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left" vertical="center"/>
    </xf>
    <xf numFmtId="4" fontId="9" fillId="7" borderId="19" xfId="0" applyNumberFormat="1" applyFont="1" applyFill="1" applyBorder="1" applyAlignment="1">
      <alignment horizontal="center" vertical="center"/>
    </xf>
    <xf numFmtId="49" fontId="15" fillId="5" borderId="24" xfId="0" applyNumberFormat="1" applyFont="1" applyFill="1" applyBorder="1" applyAlignment="1">
      <alignment horizontal="right" vertical="center" wrapText="1" readingOrder="2"/>
    </xf>
    <xf numFmtId="0" fontId="18" fillId="0" borderId="0" xfId="0" applyFont="1"/>
    <xf numFmtId="49" fontId="4" fillId="5" borderId="23" xfId="0" applyNumberFormat="1" applyFont="1" applyFill="1" applyBorder="1" applyAlignment="1">
      <alignment horizontal="right" vertical="center" wrapText="1" readingOrder="2"/>
    </xf>
    <xf numFmtId="4" fontId="9" fillId="4" borderId="19" xfId="0" applyNumberFormat="1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4" fontId="20" fillId="8" borderId="29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wrapText="1"/>
    </xf>
    <xf numFmtId="0" fontId="1" fillId="0" borderId="3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" fontId="1" fillId="0" borderId="0" xfId="0" applyNumberFormat="1" applyFont="1"/>
    <xf numFmtId="49" fontId="21" fillId="0" borderId="0" xfId="0" applyNumberFormat="1" applyFont="1" applyAlignment="1">
      <alignment horizontal="center" vertical="center"/>
    </xf>
  </cellXfs>
  <cellStyles count="4">
    <cellStyle name="Normal" xfId="0" builtinId="0"/>
    <cellStyle name="Normal 2" xfId="1" xr:uid="{F127B9A6-3CD7-4ECB-81E1-F1CDC1813859}"/>
    <cellStyle name="Normal 3" xfId="3" xr:uid="{750B8493-E438-408C-B43C-782FB45B4B14}"/>
    <cellStyle name="Normal 4" xfId="2" xr:uid="{D0505102-1939-4E2A-BD7B-C566953CAD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209550</xdr:colOff>
      <xdr:row>0</xdr:row>
      <xdr:rowOff>47625</xdr:rowOff>
    </xdr:from>
    <xdr:to>
      <xdr:col>12</xdr:col>
      <xdr:colOff>695325</xdr:colOff>
      <xdr:row>5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04D4172-A168-47B7-B385-FE1706648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37450" y="47625"/>
          <a:ext cx="1333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77940</xdr:colOff>
      <xdr:row>0</xdr:row>
      <xdr:rowOff>17319</xdr:rowOff>
    </xdr:from>
    <xdr:to>
      <xdr:col>1</xdr:col>
      <xdr:colOff>1272887</xdr:colOff>
      <xdr:row>7</xdr:row>
      <xdr:rowOff>69272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205F85-D7BB-4EDE-B43E-F929455EBECE}"/>
            </a:ext>
          </a:extLst>
        </xdr:cNvPr>
        <xdr:cNvSpPr txBox="1"/>
      </xdr:nvSpPr>
      <xdr:spPr>
        <a:xfrm>
          <a:off x="195866038" y="17319"/>
          <a:ext cx="2071247" cy="1242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j-cs"/>
            </a:rPr>
            <a:t>المملكة المغربية</a:t>
          </a:r>
          <a:r>
            <a:rPr lang="ar-MA" sz="900" b="1">
              <a:cs typeface="+mj-cs"/>
            </a:rPr>
            <a:t> </a:t>
          </a:r>
          <a:endParaRPr lang="fr-FR" sz="900" b="1">
            <a:cs typeface="+mj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وزارة الداخلية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عمالة إنزكان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جماعة أيت ملول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مديرية المصالح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القسم المالي و الاقتصادي</a:t>
          </a:r>
          <a:endParaRPr lang="fr-FR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 rtl="1"/>
          <a:r>
            <a:rPr lang="ar-MA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مصلحة الميزانية، الحسابات، الصفقات و المشتريا</a:t>
          </a:r>
          <a:r>
            <a:rPr lang="ar-MA" sz="9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+mj-cs"/>
            </a:rPr>
            <a:t>ت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MA" sz="900" b="1" i="0">
              <a:solidFill>
                <a:schemeClr val="dk1"/>
              </a:solidFill>
              <a:latin typeface="+mn-lt"/>
              <a:ea typeface="+mn-ea"/>
              <a:cs typeface="+mn-cs"/>
            </a:rPr>
            <a:t>مكتب الميزانية</a:t>
          </a:r>
        </a:p>
        <a:p>
          <a:pPr algn="ctr" rtl="1"/>
          <a:endParaRPr lang="ar-MA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DCD9-653A-4588-A48B-7151702D0E9D}">
  <sheetPr>
    <tabColor rgb="FF00B050"/>
  </sheetPr>
  <dimension ref="A5:M112"/>
  <sheetViews>
    <sheetView rightToLeft="1" tabSelected="1" zoomScale="110" zoomScaleNormal="110" workbookViewId="0">
      <selection activeCell="B8" sqref="B8:L8"/>
    </sheetView>
  </sheetViews>
  <sheetFormatPr baseColWidth="10" defaultRowHeight="15" x14ac:dyDescent="0.25"/>
  <cols>
    <col min="1" max="1" width="13.140625" style="1" customWidth="1"/>
    <col min="2" max="2" width="32" style="2" customWidth="1"/>
    <col min="3" max="3" width="13.140625" style="2" customWidth="1"/>
    <col min="4" max="4" width="13.5703125" style="2" customWidth="1"/>
    <col min="5" max="5" width="13.7109375" style="2" customWidth="1"/>
    <col min="6" max="6" width="13.140625" style="2" customWidth="1"/>
    <col min="7" max="7" width="12.7109375" style="2" customWidth="1"/>
    <col min="8" max="8" width="13.7109375" style="2" customWidth="1"/>
    <col min="9" max="9" width="14" style="2" customWidth="1"/>
    <col min="10" max="10" width="13.7109375" style="2" customWidth="1"/>
    <col min="11" max="11" width="14.140625" style="2" customWidth="1"/>
    <col min="12" max="12" width="12.7109375" style="2" customWidth="1"/>
    <col min="13" max="13" width="13" style="2" customWidth="1"/>
    <col min="257" max="257" width="13.140625" customWidth="1"/>
    <col min="258" max="258" width="32" customWidth="1"/>
    <col min="259" max="259" width="13.140625" customWidth="1"/>
    <col min="260" max="260" width="13.5703125" customWidth="1"/>
    <col min="261" max="261" width="13.7109375" customWidth="1"/>
    <col min="262" max="262" width="13.140625" customWidth="1"/>
    <col min="263" max="263" width="12.7109375" customWidth="1"/>
    <col min="264" max="264" width="13.7109375" customWidth="1"/>
    <col min="265" max="265" width="14" customWidth="1"/>
    <col min="266" max="266" width="13.7109375" customWidth="1"/>
    <col min="267" max="267" width="14.140625" customWidth="1"/>
    <col min="268" max="268" width="12.7109375" customWidth="1"/>
    <col min="269" max="269" width="13" customWidth="1"/>
    <col min="513" max="513" width="13.140625" customWidth="1"/>
    <col min="514" max="514" width="32" customWidth="1"/>
    <col min="515" max="515" width="13.140625" customWidth="1"/>
    <col min="516" max="516" width="13.5703125" customWidth="1"/>
    <col min="517" max="517" width="13.7109375" customWidth="1"/>
    <col min="518" max="518" width="13.140625" customWidth="1"/>
    <col min="519" max="519" width="12.7109375" customWidth="1"/>
    <col min="520" max="520" width="13.7109375" customWidth="1"/>
    <col min="521" max="521" width="14" customWidth="1"/>
    <col min="522" max="522" width="13.7109375" customWidth="1"/>
    <col min="523" max="523" width="14.140625" customWidth="1"/>
    <col min="524" max="524" width="12.7109375" customWidth="1"/>
    <col min="525" max="525" width="13" customWidth="1"/>
    <col min="769" max="769" width="13.140625" customWidth="1"/>
    <col min="770" max="770" width="32" customWidth="1"/>
    <col min="771" max="771" width="13.140625" customWidth="1"/>
    <col min="772" max="772" width="13.5703125" customWidth="1"/>
    <col min="773" max="773" width="13.7109375" customWidth="1"/>
    <col min="774" max="774" width="13.140625" customWidth="1"/>
    <col min="775" max="775" width="12.7109375" customWidth="1"/>
    <col min="776" max="776" width="13.7109375" customWidth="1"/>
    <col min="777" max="777" width="14" customWidth="1"/>
    <col min="778" max="778" width="13.7109375" customWidth="1"/>
    <col min="779" max="779" width="14.140625" customWidth="1"/>
    <col min="780" max="780" width="12.7109375" customWidth="1"/>
    <col min="781" max="781" width="13" customWidth="1"/>
    <col min="1025" max="1025" width="13.140625" customWidth="1"/>
    <col min="1026" max="1026" width="32" customWidth="1"/>
    <col min="1027" max="1027" width="13.140625" customWidth="1"/>
    <col min="1028" max="1028" width="13.5703125" customWidth="1"/>
    <col min="1029" max="1029" width="13.7109375" customWidth="1"/>
    <col min="1030" max="1030" width="13.140625" customWidth="1"/>
    <col min="1031" max="1031" width="12.7109375" customWidth="1"/>
    <col min="1032" max="1032" width="13.7109375" customWidth="1"/>
    <col min="1033" max="1033" width="14" customWidth="1"/>
    <col min="1034" max="1034" width="13.7109375" customWidth="1"/>
    <col min="1035" max="1035" width="14.140625" customWidth="1"/>
    <col min="1036" max="1036" width="12.7109375" customWidth="1"/>
    <col min="1037" max="1037" width="13" customWidth="1"/>
    <col min="1281" max="1281" width="13.140625" customWidth="1"/>
    <col min="1282" max="1282" width="32" customWidth="1"/>
    <col min="1283" max="1283" width="13.140625" customWidth="1"/>
    <col min="1284" max="1284" width="13.5703125" customWidth="1"/>
    <col min="1285" max="1285" width="13.7109375" customWidth="1"/>
    <col min="1286" max="1286" width="13.140625" customWidth="1"/>
    <col min="1287" max="1287" width="12.7109375" customWidth="1"/>
    <col min="1288" max="1288" width="13.7109375" customWidth="1"/>
    <col min="1289" max="1289" width="14" customWidth="1"/>
    <col min="1290" max="1290" width="13.7109375" customWidth="1"/>
    <col min="1291" max="1291" width="14.140625" customWidth="1"/>
    <col min="1292" max="1292" width="12.7109375" customWidth="1"/>
    <col min="1293" max="1293" width="13" customWidth="1"/>
    <col min="1537" max="1537" width="13.140625" customWidth="1"/>
    <col min="1538" max="1538" width="32" customWidth="1"/>
    <col min="1539" max="1539" width="13.140625" customWidth="1"/>
    <col min="1540" max="1540" width="13.5703125" customWidth="1"/>
    <col min="1541" max="1541" width="13.7109375" customWidth="1"/>
    <col min="1542" max="1542" width="13.140625" customWidth="1"/>
    <col min="1543" max="1543" width="12.7109375" customWidth="1"/>
    <col min="1544" max="1544" width="13.7109375" customWidth="1"/>
    <col min="1545" max="1545" width="14" customWidth="1"/>
    <col min="1546" max="1546" width="13.7109375" customWidth="1"/>
    <col min="1547" max="1547" width="14.140625" customWidth="1"/>
    <col min="1548" max="1548" width="12.7109375" customWidth="1"/>
    <col min="1549" max="1549" width="13" customWidth="1"/>
    <col min="1793" max="1793" width="13.140625" customWidth="1"/>
    <col min="1794" max="1794" width="32" customWidth="1"/>
    <col min="1795" max="1795" width="13.140625" customWidth="1"/>
    <col min="1796" max="1796" width="13.5703125" customWidth="1"/>
    <col min="1797" max="1797" width="13.7109375" customWidth="1"/>
    <col min="1798" max="1798" width="13.140625" customWidth="1"/>
    <col min="1799" max="1799" width="12.7109375" customWidth="1"/>
    <col min="1800" max="1800" width="13.7109375" customWidth="1"/>
    <col min="1801" max="1801" width="14" customWidth="1"/>
    <col min="1802" max="1802" width="13.7109375" customWidth="1"/>
    <col min="1803" max="1803" width="14.140625" customWidth="1"/>
    <col min="1804" max="1804" width="12.7109375" customWidth="1"/>
    <col min="1805" max="1805" width="13" customWidth="1"/>
    <col min="2049" max="2049" width="13.140625" customWidth="1"/>
    <col min="2050" max="2050" width="32" customWidth="1"/>
    <col min="2051" max="2051" width="13.140625" customWidth="1"/>
    <col min="2052" max="2052" width="13.5703125" customWidth="1"/>
    <col min="2053" max="2053" width="13.7109375" customWidth="1"/>
    <col min="2054" max="2054" width="13.140625" customWidth="1"/>
    <col min="2055" max="2055" width="12.7109375" customWidth="1"/>
    <col min="2056" max="2056" width="13.7109375" customWidth="1"/>
    <col min="2057" max="2057" width="14" customWidth="1"/>
    <col min="2058" max="2058" width="13.7109375" customWidth="1"/>
    <col min="2059" max="2059" width="14.140625" customWidth="1"/>
    <col min="2060" max="2060" width="12.7109375" customWidth="1"/>
    <col min="2061" max="2061" width="13" customWidth="1"/>
    <col min="2305" max="2305" width="13.140625" customWidth="1"/>
    <col min="2306" max="2306" width="32" customWidth="1"/>
    <col min="2307" max="2307" width="13.140625" customWidth="1"/>
    <col min="2308" max="2308" width="13.5703125" customWidth="1"/>
    <col min="2309" max="2309" width="13.7109375" customWidth="1"/>
    <col min="2310" max="2310" width="13.140625" customWidth="1"/>
    <col min="2311" max="2311" width="12.7109375" customWidth="1"/>
    <col min="2312" max="2312" width="13.7109375" customWidth="1"/>
    <col min="2313" max="2313" width="14" customWidth="1"/>
    <col min="2314" max="2314" width="13.7109375" customWidth="1"/>
    <col min="2315" max="2315" width="14.140625" customWidth="1"/>
    <col min="2316" max="2316" width="12.7109375" customWidth="1"/>
    <col min="2317" max="2317" width="13" customWidth="1"/>
    <col min="2561" max="2561" width="13.140625" customWidth="1"/>
    <col min="2562" max="2562" width="32" customWidth="1"/>
    <col min="2563" max="2563" width="13.140625" customWidth="1"/>
    <col min="2564" max="2564" width="13.5703125" customWidth="1"/>
    <col min="2565" max="2565" width="13.7109375" customWidth="1"/>
    <col min="2566" max="2566" width="13.140625" customWidth="1"/>
    <col min="2567" max="2567" width="12.7109375" customWidth="1"/>
    <col min="2568" max="2568" width="13.7109375" customWidth="1"/>
    <col min="2569" max="2569" width="14" customWidth="1"/>
    <col min="2570" max="2570" width="13.7109375" customWidth="1"/>
    <col min="2571" max="2571" width="14.140625" customWidth="1"/>
    <col min="2572" max="2572" width="12.7109375" customWidth="1"/>
    <col min="2573" max="2573" width="13" customWidth="1"/>
    <col min="2817" max="2817" width="13.140625" customWidth="1"/>
    <col min="2818" max="2818" width="32" customWidth="1"/>
    <col min="2819" max="2819" width="13.140625" customWidth="1"/>
    <col min="2820" max="2820" width="13.5703125" customWidth="1"/>
    <col min="2821" max="2821" width="13.7109375" customWidth="1"/>
    <col min="2822" max="2822" width="13.140625" customWidth="1"/>
    <col min="2823" max="2823" width="12.7109375" customWidth="1"/>
    <col min="2824" max="2824" width="13.7109375" customWidth="1"/>
    <col min="2825" max="2825" width="14" customWidth="1"/>
    <col min="2826" max="2826" width="13.7109375" customWidth="1"/>
    <col min="2827" max="2827" width="14.140625" customWidth="1"/>
    <col min="2828" max="2828" width="12.7109375" customWidth="1"/>
    <col min="2829" max="2829" width="13" customWidth="1"/>
    <col min="3073" max="3073" width="13.140625" customWidth="1"/>
    <col min="3074" max="3074" width="32" customWidth="1"/>
    <col min="3075" max="3075" width="13.140625" customWidth="1"/>
    <col min="3076" max="3076" width="13.5703125" customWidth="1"/>
    <col min="3077" max="3077" width="13.7109375" customWidth="1"/>
    <col min="3078" max="3078" width="13.140625" customWidth="1"/>
    <col min="3079" max="3079" width="12.7109375" customWidth="1"/>
    <col min="3080" max="3080" width="13.7109375" customWidth="1"/>
    <col min="3081" max="3081" width="14" customWidth="1"/>
    <col min="3082" max="3082" width="13.7109375" customWidth="1"/>
    <col min="3083" max="3083" width="14.140625" customWidth="1"/>
    <col min="3084" max="3084" width="12.7109375" customWidth="1"/>
    <col min="3085" max="3085" width="13" customWidth="1"/>
    <col min="3329" max="3329" width="13.140625" customWidth="1"/>
    <col min="3330" max="3330" width="32" customWidth="1"/>
    <col min="3331" max="3331" width="13.140625" customWidth="1"/>
    <col min="3332" max="3332" width="13.5703125" customWidth="1"/>
    <col min="3333" max="3333" width="13.7109375" customWidth="1"/>
    <col min="3334" max="3334" width="13.140625" customWidth="1"/>
    <col min="3335" max="3335" width="12.7109375" customWidth="1"/>
    <col min="3336" max="3336" width="13.7109375" customWidth="1"/>
    <col min="3337" max="3337" width="14" customWidth="1"/>
    <col min="3338" max="3338" width="13.7109375" customWidth="1"/>
    <col min="3339" max="3339" width="14.140625" customWidth="1"/>
    <col min="3340" max="3340" width="12.7109375" customWidth="1"/>
    <col min="3341" max="3341" width="13" customWidth="1"/>
    <col min="3585" max="3585" width="13.140625" customWidth="1"/>
    <col min="3586" max="3586" width="32" customWidth="1"/>
    <col min="3587" max="3587" width="13.140625" customWidth="1"/>
    <col min="3588" max="3588" width="13.5703125" customWidth="1"/>
    <col min="3589" max="3589" width="13.7109375" customWidth="1"/>
    <col min="3590" max="3590" width="13.140625" customWidth="1"/>
    <col min="3591" max="3591" width="12.7109375" customWidth="1"/>
    <col min="3592" max="3592" width="13.7109375" customWidth="1"/>
    <col min="3593" max="3593" width="14" customWidth="1"/>
    <col min="3594" max="3594" width="13.7109375" customWidth="1"/>
    <col min="3595" max="3595" width="14.140625" customWidth="1"/>
    <col min="3596" max="3596" width="12.7109375" customWidth="1"/>
    <col min="3597" max="3597" width="13" customWidth="1"/>
    <col min="3841" max="3841" width="13.140625" customWidth="1"/>
    <col min="3842" max="3842" width="32" customWidth="1"/>
    <col min="3843" max="3843" width="13.140625" customWidth="1"/>
    <col min="3844" max="3844" width="13.5703125" customWidth="1"/>
    <col min="3845" max="3845" width="13.7109375" customWidth="1"/>
    <col min="3846" max="3846" width="13.140625" customWidth="1"/>
    <col min="3847" max="3847" width="12.7109375" customWidth="1"/>
    <col min="3848" max="3848" width="13.7109375" customWidth="1"/>
    <col min="3849" max="3849" width="14" customWidth="1"/>
    <col min="3850" max="3850" width="13.7109375" customWidth="1"/>
    <col min="3851" max="3851" width="14.140625" customWidth="1"/>
    <col min="3852" max="3852" width="12.7109375" customWidth="1"/>
    <col min="3853" max="3853" width="13" customWidth="1"/>
    <col min="4097" max="4097" width="13.140625" customWidth="1"/>
    <col min="4098" max="4098" width="32" customWidth="1"/>
    <col min="4099" max="4099" width="13.140625" customWidth="1"/>
    <col min="4100" max="4100" width="13.5703125" customWidth="1"/>
    <col min="4101" max="4101" width="13.7109375" customWidth="1"/>
    <col min="4102" max="4102" width="13.140625" customWidth="1"/>
    <col min="4103" max="4103" width="12.7109375" customWidth="1"/>
    <col min="4104" max="4104" width="13.7109375" customWidth="1"/>
    <col min="4105" max="4105" width="14" customWidth="1"/>
    <col min="4106" max="4106" width="13.7109375" customWidth="1"/>
    <col min="4107" max="4107" width="14.140625" customWidth="1"/>
    <col min="4108" max="4108" width="12.7109375" customWidth="1"/>
    <col min="4109" max="4109" width="13" customWidth="1"/>
    <col min="4353" max="4353" width="13.140625" customWidth="1"/>
    <col min="4354" max="4354" width="32" customWidth="1"/>
    <col min="4355" max="4355" width="13.140625" customWidth="1"/>
    <col min="4356" max="4356" width="13.5703125" customWidth="1"/>
    <col min="4357" max="4357" width="13.7109375" customWidth="1"/>
    <col min="4358" max="4358" width="13.140625" customWidth="1"/>
    <col min="4359" max="4359" width="12.7109375" customWidth="1"/>
    <col min="4360" max="4360" width="13.7109375" customWidth="1"/>
    <col min="4361" max="4361" width="14" customWidth="1"/>
    <col min="4362" max="4362" width="13.7109375" customWidth="1"/>
    <col min="4363" max="4363" width="14.140625" customWidth="1"/>
    <col min="4364" max="4364" width="12.7109375" customWidth="1"/>
    <col min="4365" max="4365" width="13" customWidth="1"/>
    <col min="4609" max="4609" width="13.140625" customWidth="1"/>
    <col min="4610" max="4610" width="32" customWidth="1"/>
    <col min="4611" max="4611" width="13.140625" customWidth="1"/>
    <col min="4612" max="4612" width="13.5703125" customWidth="1"/>
    <col min="4613" max="4613" width="13.7109375" customWidth="1"/>
    <col min="4614" max="4614" width="13.140625" customWidth="1"/>
    <col min="4615" max="4615" width="12.7109375" customWidth="1"/>
    <col min="4616" max="4616" width="13.7109375" customWidth="1"/>
    <col min="4617" max="4617" width="14" customWidth="1"/>
    <col min="4618" max="4618" width="13.7109375" customWidth="1"/>
    <col min="4619" max="4619" width="14.140625" customWidth="1"/>
    <col min="4620" max="4620" width="12.7109375" customWidth="1"/>
    <col min="4621" max="4621" width="13" customWidth="1"/>
    <col min="4865" max="4865" width="13.140625" customWidth="1"/>
    <col min="4866" max="4866" width="32" customWidth="1"/>
    <col min="4867" max="4867" width="13.140625" customWidth="1"/>
    <col min="4868" max="4868" width="13.5703125" customWidth="1"/>
    <col min="4869" max="4869" width="13.7109375" customWidth="1"/>
    <col min="4870" max="4870" width="13.140625" customWidth="1"/>
    <col min="4871" max="4871" width="12.7109375" customWidth="1"/>
    <col min="4872" max="4872" width="13.7109375" customWidth="1"/>
    <col min="4873" max="4873" width="14" customWidth="1"/>
    <col min="4874" max="4874" width="13.7109375" customWidth="1"/>
    <col min="4875" max="4875" width="14.140625" customWidth="1"/>
    <col min="4876" max="4876" width="12.7109375" customWidth="1"/>
    <col min="4877" max="4877" width="13" customWidth="1"/>
    <col min="5121" max="5121" width="13.140625" customWidth="1"/>
    <col min="5122" max="5122" width="32" customWidth="1"/>
    <col min="5123" max="5123" width="13.140625" customWidth="1"/>
    <col min="5124" max="5124" width="13.5703125" customWidth="1"/>
    <col min="5125" max="5125" width="13.7109375" customWidth="1"/>
    <col min="5126" max="5126" width="13.140625" customWidth="1"/>
    <col min="5127" max="5127" width="12.7109375" customWidth="1"/>
    <col min="5128" max="5128" width="13.7109375" customWidth="1"/>
    <col min="5129" max="5129" width="14" customWidth="1"/>
    <col min="5130" max="5130" width="13.7109375" customWidth="1"/>
    <col min="5131" max="5131" width="14.140625" customWidth="1"/>
    <col min="5132" max="5132" width="12.7109375" customWidth="1"/>
    <col min="5133" max="5133" width="13" customWidth="1"/>
    <col min="5377" max="5377" width="13.140625" customWidth="1"/>
    <col min="5378" max="5378" width="32" customWidth="1"/>
    <col min="5379" max="5379" width="13.140625" customWidth="1"/>
    <col min="5380" max="5380" width="13.5703125" customWidth="1"/>
    <col min="5381" max="5381" width="13.7109375" customWidth="1"/>
    <col min="5382" max="5382" width="13.140625" customWidth="1"/>
    <col min="5383" max="5383" width="12.7109375" customWidth="1"/>
    <col min="5384" max="5384" width="13.7109375" customWidth="1"/>
    <col min="5385" max="5385" width="14" customWidth="1"/>
    <col min="5386" max="5386" width="13.7109375" customWidth="1"/>
    <col min="5387" max="5387" width="14.140625" customWidth="1"/>
    <col min="5388" max="5388" width="12.7109375" customWidth="1"/>
    <col min="5389" max="5389" width="13" customWidth="1"/>
    <col min="5633" max="5633" width="13.140625" customWidth="1"/>
    <col min="5634" max="5634" width="32" customWidth="1"/>
    <col min="5635" max="5635" width="13.140625" customWidth="1"/>
    <col min="5636" max="5636" width="13.5703125" customWidth="1"/>
    <col min="5637" max="5637" width="13.7109375" customWidth="1"/>
    <col min="5638" max="5638" width="13.140625" customWidth="1"/>
    <col min="5639" max="5639" width="12.7109375" customWidth="1"/>
    <col min="5640" max="5640" width="13.7109375" customWidth="1"/>
    <col min="5641" max="5641" width="14" customWidth="1"/>
    <col min="5642" max="5642" width="13.7109375" customWidth="1"/>
    <col min="5643" max="5643" width="14.140625" customWidth="1"/>
    <col min="5644" max="5644" width="12.7109375" customWidth="1"/>
    <col min="5645" max="5645" width="13" customWidth="1"/>
    <col min="5889" max="5889" width="13.140625" customWidth="1"/>
    <col min="5890" max="5890" width="32" customWidth="1"/>
    <col min="5891" max="5891" width="13.140625" customWidth="1"/>
    <col min="5892" max="5892" width="13.5703125" customWidth="1"/>
    <col min="5893" max="5893" width="13.7109375" customWidth="1"/>
    <col min="5894" max="5894" width="13.140625" customWidth="1"/>
    <col min="5895" max="5895" width="12.7109375" customWidth="1"/>
    <col min="5896" max="5896" width="13.7109375" customWidth="1"/>
    <col min="5897" max="5897" width="14" customWidth="1"/>
    <col min="5898" max="5898" width="13.7109375" customWidth="1"/>
    <col min="5899" max="5899" width="14.140625" customWidth="1"/>
    <col min="5900" max="5900" width="12.7109375" customWidth="1"/>
    <col min="5901" max="5901" width="13" customWidth="1"/>
    <col min="6145" max="6145" width="13.140625" customWidth="1"/>
    <col min="6146" max="6146" width="32" customWidth="1"/>
    <col min="6147" max="6147" width="13.140625" customWidth="1"/>
    <col min="6148" max="6148" width="13.5703125" customWidth="1"/>
    <col min="6149" max="6149" width="13.7109375" customWidth="1"/>
    <col min="6150" max="6150" width="13.140625" customWidth="1"/>
    <col min="6151" max="6151" width="12.7109375" customWidth="1"/>
    <col min="6152" max="6152" width="13.7109375" customWidth="1"/>
    <col min="6153" max="6153" width="14" customWidth="1"/>
    <col min="6154" max="6154" width="13.7109375" customWidth="1"/>
    <col min="6155" max="6155" width="14.140625" customWidth="1"/>
    <col min="6156" max="6156" width="12.7109375" customWidth="1"/>
    <col min="6157" max="6157" width="13" customWidth="1"/>
    <col min="6401" max="6401" width="13.140625" customWidth="1"/>
    <col min="6402" max="6402" width="32" customWidth="1"/>
    <col min="6403" max="6403" width="13.140625" customWidth="1"/>
    <col min="6404" max="6404" width="13.5703125" customWidth="1"/>
    <col min="6405" max="6405" width="13.7109375" customWidth="1"/>
    <col min="6406" max="6406" width="13.140625" customWidth="1"/>
    <col min="6407" max="6407" width="12.7109375" customWidth="1"/>
    <col min="6408" max="6408" width="13.7109375" customWidth="1"/>
    <col min="6409" max="6409" width="14" customWidth="1"/>
    <col min="6410" max="6410" width="13.7109375" customWidth="1"/>
    <col min="6411" max="6411" width="14.140625" customWidth="1"/>
    <col min="6412" max="6412" width="12.7109375" customWidth="1"/>
    <col min="6413" max="6413" width="13" customWidth="1"/>
    <col min="6657" max="6657" width="13.140625" customWidth="1"/>
    <col min="6658" max="6658" width="32" customWidth="1"/>
    <col min="6659" max="6659" width="13.140625" customWidth="1"/>
    <col min="6660" max="6660" width="13.5703125" customWidth="1"/>
    <col min="6661" max="6661" width="13.7109375" customWidth="1"/>
    <col min="6662" max="6662" width="13.140625" customWidth="1"/>
    <col min="6663" max="6663" width="12.7109375" customWidth="1"/>
    <col min="6664" max="6664" width="13.7109375" customWidth="1"/>
    <col min="6665" max="6665" width="14" customWidth="1"/>
    <col min="6666" max="6666" width="13.7109375" customWidth="1"/>
    <col min="6667" max="6667" width="14.140625" customWidth="1"/>
    <col min="6668" max="6668" width="12.7109375" customWidth="1"/>
    <col min="6669" max="6669" width="13" customWidth="1"/>
    <col min="6913" max="6913" width="13.140625" customWidth="1"/>
    <col min="6914" max="6914" width="32" customWidth="1"/>
    <col min="6915" max="6915" width="13.140625" customWidth="1"/>
    <col min="6916" max="6916" width="13.5703125" customWidth="1"/>
    <col min="6917" max="6917" width="13.7109375" customWidth="1"/>
    <col min="6918" max="6918" width="13.140625" customWidth="1"/>
    <col min="6919" max="6919" width="12.7109375" customWidth="1"/>
    <col min="6920" max="6920" width="13.7109375" customWidth="1"/>
    <col min="6921" max="6921" width="14" customWidth="1"/>
    <col min="6922" max="6922" width="13.7109375" customWidth="1"/>
    <col min="6923" max="6923" width="14.140625" customWidth="1"/>
    <col min="6924" max="6924" width="12.7109375" customWidth="1"/>
    <col min="6925" max="6925" width="13" customWidth="1"/>
    <col min="7169" max="7169" width="13.140625" customWidth="1"/>
    <col min="7170" max="7170" width="32" customWidth="1"/>
    <col min="7171" max="7171" width="13.140625" customWidth="1"/>
    <col min="7172" max="7172" width="13.5703125" customWidth="1"/>
    <col min="7173" max="7173" width="13.7109375" customWidth="1"/>
    <col min="7174" max="7174" width="13.140625" customWidth="1"/>
    <col min="7175" max="7175" width="12.7109375" customWidth="1"/>
    <col min="7176" max="7176" width="13.7109375" customWidth="1"/>
    <col min="7177" max="7177" width="14" customWidth="1"/>
    <col min="7178" max="7178" width="13.7109375" customWidth="1"/>
    <col min="7179" max="7179" width="14.140625" customWidth="1"/>
    <col min="7180" max="7180" width="12.7109375" customWidth="1"/>
    <col min="7181" max="7181" width="13" customWidth="1"/>
    <col min="7425" max="7425" width="13.140625" customWidth="1"/>
    <col min="7426" max="7426" width="32" customWidth="1"/>
    <col min="7427" max="7427" width="13.140625" customWidth="1"/>
    <col min="7428" max="7428" width="13.5703125" customWidth="1"/>
    <col min="7429" max="7429" width="13.7109375" customWidth="1"/>
    <col min="7430" max="7430" width="13.140625" customWidth="1"/>
    <col min="7431" max="7431" width="12.7109375" customWidth="1"/>
    <col min="7432" max="7432" width="13.7109375" customWidth="1"/>
    <col min="7433" max="7433" width="14" customWidth="1"/>
    <col min="7434" max="7434" width="13.7109375" customWidth="1"/>
    <col min="7435" max="7435" width="14.140625" customWidth="1"/>
    <col min="7436" max="7436" width="12.7109375" customWidth="1"/>
    <col min="7437" max="7437" width="13" customWidth="1"/>
    <col min="7681" max="7681" width="13.140625" customWidth="1"/>
    <col min="7682" max="7682" width="32" customWidth="1"/>
    <col min="7683" max="7683" width="13.140625" customWidth="1"/>
    <col min="7684" max="7684" width="13.5703125" customWidth="1"/>
    <col min="7685" max="7685" width="13.7109375" customWidth="1"/>
    <col min="7686" max="7686" width="13.140625" customWidth="1"/>
    <col min="7687" max="7687" width="12.7109375" customWidth="1"/>
    <col min="7688" max="7688" width="13.7109375" customWidth="1"/>
    <col min="7689" max="7689" width="14" customWidth="1"/>
    <col min="7690" max="7690" width="13.7109375" customWidth="1"/>
    <col min="7691" max="7691" width="14.140625" customWidth="1"/>
    <col min="7692" max="7692" width="12.7109375" customWidth="1"/>
    <col min="7693" max="7693" width="13" customWidth="1"/>
    <col min="7937" max="7937" width="13.140625" customWidth="1"/>
    <col min="7938" max="7938" width="32" customWidth="1"/>
    <col min="7939" max="7939" width="13.140625" customWidth="1"/>
    <col min="7940" max="7940" width="13.5703125" customWidth="1"/>
    <col min="7941" max="7941" width="13.7109375" customWidth="1"/>
    <col min="7942" max="7942" width="13.140625" customWidth="1"/>
    <col min="7943" max="7943" width="12.7109375" customWidth="1"/>
    <col min="7944" max="7944" width="13.7109375" customWidth="1"/>
    <col min="7945" max="7945" width="14" customWidth="1"/>
    <col min="7946" max="7946" width="13.7109375" customWidth="1"/>
    <col min="7947" max="7947" width="14.140625" customWidth="1"/>
    <col min="7948" max="7948" width="12.7109375" customWidth="1"/>
    <col min="7949" max="7949" width="13" customWidth="1"/>
    <col min="8193" max="8193" width="13.140625" customWidth="1"/>
    <col min="8194" max="8194" width="32" customWidth="1"/>
    <col min="8195" max="8195" width="13.140625" customWidth="1"/>
    <col min="8196" max="8196" width="13.5703125" customWidth="1"/>
    <col min="8197" max="8197" width="13.7109375" customWidth="1"/>
    <col min="8198" max="8198" width="13.140625" customWidth="1"/>
    <col min="8199" max="8199" width="12.7109375" customWidth="1"/>
    <col min="8200" max="8200" width="13.7109375" customWidth="1"/>
    <col min="8201" max="8201" width="14" customWidth="1"/>
    <col min="8202" max="8202" width="13.7109375" customWidth="1"/>
    <col min="8203" max="8203" width="14.140625" customWidth="1"/>
    <col min="8204" max="8204" width="12.7109375" customWidth="1"/>
    <col min="8205" max="8205" width="13" customWidth="1"/>
    <col min="8449" max="8449" width="13.140625" customWidth="1"/>
    <col min="8450" max="8450" width="32" customWidth="1"/>
    <col min="8451" max="8451" width="13.140625" customWidth="1"/>
    <col min="8452" max="8452" width="13.5703125" customWidth="1"/>
    <col min="8453" max="8453" width="13.7109375" customWidth="1"/>
    <col min="8454" max="8454" width="13.140625" customWidth="1"/>
    <col min="8455" max="8455" width="12.7109375" customWidth="1"/>
    <col min="8456" max="8456" width="13.7109375" customWidth="1"/>
    <col min="8457" max="8457" width="14" customWidth="1"/>
    <col min="8458" max="8458" width="13.7109375" customWidth="1"/>
    <col min="8459" max="8459" width="14.140625" customWidth="1"/>
    <col min="8460" max="8460" width="12.7109375" customWidth="1"/>
    <col min="8461" max="8461" width="13" customWidth="1"/>
    <col min="8705" max="8705" width="13.140625" customWidth="1"/>
    <col min="8706" max="8706" width="32" customWidth="1"/>
    <col min="8707" max="8707" width="13.140625" customWidth="1"/>
    <col min="8708" max="8708" width="13.5703125" customWidth="1"/>
    <col min="8709" max="8709" width="13.7109375" customWidth="1"/>
    <col min="8710" max="8710" width="13.140625" customWidth="1"/>
    <col min="8711" max="8711" width="12.7109375" customWidth="1"/>
    <col min="8712" max="8712" width="13.7109375" customWidth="1"/>
    <col min="8713" max="8713" width="14" customWidth="1"/>
    <col min="8714" max="8714" width="13.7109375" customWidth="1"/>
    <col min="8715" max="8715" width="14.140625" customWidth="1"/>
    <col min="8716" max="8716" width="12.7109375" customWidth="1"/>
    <col min="8717" max="8717" width="13" customWidth="1"/>
    <col min="8961" max="8961" width="13.140625" customWidth="1"/>
    <col min="8962" max="8962" width="32" customWidth="1"/>
    <col min="8963" max="8963" width="13.140625" customWidth="1"/>
    <col min="8964" max="8964" width="13.5703125" customWidth="1"/>
    <col min="8965" max="8965" width="13.7109375" customWidth="1"/>
    <col min="8966" max="8966" width="13.140625" customWidth="1"/>
    <col min="8967" max="8967" width="12.7109375" customWidth="1"/>
    <col min="8968" max="8968" width="13.7109375" customWidth="1"/>
    <col min="8969" max="8969" width="14" customWidth="1"/>
    <col min="8970" max="8970" width="13.7109375" customWidth="1"/>
    <col min="8971" max="8971" width="14.140625" customWidth="1"/>
    <col min="8972" max="8972" width="12.7109375" customWidth="1"/>
    <col min="8973" max="8973" width="13" customWidth="1"/>
    <col min="9217" max="9217" width="13.140625" customWidth="1"/>
    <col min="9218" max="9218" width="32" customWidth="1"/>
    <col min="9219" max="9219" width="13.140625" customWidth="1"/>
    <col min="9220" max="9220" width="13.5703125" customWidth="1"/>
    <col min="9221" max="9221" width="13.7109375" customWidth="1"/>
    <col min="9222" max="9222" width="13.140625" customWidth="1"/>
    <col min="9223" max="9223" width="12.7109375" customWidth="1"/>
    <col min="9224" max="9224" width="13.7109375" customWidth="1"/>
    <col min="9225" max="9225" width="14" customWidth="1"/>
    <col min="9226" max="9226" width="13.7109375" customWidth="1"/>
    <col min="9227" max="9227" width="14.140625" customWidth="1"/>
    <col min="9228" max="9228" width="12.7109375" customWidth="1"/>
    <col min="9229" max="9229" width="13" customWidth="1"/>
    <col min="9473" max="9473" width="13.140625" customWidth="1"/>
    <col min="9474" max="9474" width="32" customWidth="1"/>
    <col min="9475" max="9475" width="13.140625" customWidth="1"/>
    <col min="9476" max="9476" width="13.5703125" customWidth="1"/>
    <col min="9477" max="9477" width="13.7109375" customWidth="1"/>
    <col min="9478" max="9478" width="13.140625" customWidth="1"/>
    <col min="9479" max="9479" width="12.7109375" customWidth="1"/>
    <col min="9480" max="9480" width="13.7109375" customWidth="1"/>
    <col min="9481" max="9481" width="14" customWidth="1"/>
    <col min="9482" max="9482" width="13.7109375" customWidth="1"/>
    <col min="9483" max="9483" width="14.140625" customWidth="1"/>
    <col min="9484" max="9484" width="12.7109375" customWidth="1"/>
    <col min="9485" max="9485" width="13" customWidth="1"/>
    <col min="9729" max="9729" width="13.140625" customWidth="1"/>
    <col min="9730" max="9730" width="32" customWidth="1"/>
    <col min="9731" max="9731" width="13.140625" customWidth="1"/>
    <col min="9732" max="9732" width="13.5703125" customWidth="1"/>
    <col min="9733" max="9733" width="13.7109375" customWidth="1"/>
    <col min="9734" max="9734" width="13.140625" customWidth="1"/>
    <col min="9735" max="9735" width="12.7109375" customWidth="1"/>
    <col min="9736" max="9736" width="13.7109375" customWidth="1"/>
    <col min="9737" max="9737" width="14" customWidth="1"/>
    <col min="9738" max="9738" width="13.7109375" customWidth="1"/>
    <col min="9739" max="9739" width="14.140625" customWidth="1"/>
    <col min="9740" max="9740" width="12.7109375" customWidth="1"/>
    <col min="9741" max="9741" width="13" customWidth="1"/>
    <col min="9985" max="9985" width="13.140625" customWidth="1"/>
    <col min="9986" max="9986" width="32" customWidth="1"/>
    <col min="9987" max="9987" width="13.140625" customWidth="1"/>
    <col min="9988" max="9988" width="13.5703125" customWidth="1"/>
    <col min="9989" max="9989" width="13.7109375" customWidth="1"/>
    <col min="9990" max="9990" width="13.140625" customWidth="1"/>
    <col min="9991" max="9991" width="12.7109375" customWidth="1"/>
    <col min="9992" max="9992" width="13.7109375" customWidth="1"/>
    <col min="9993" max="9993" width="14" customWidth="1"/>
    <col min="9994" max="9994" width="13.7109375" customWidth="1"/>
    <col min="9995" max="9995" width="14.140625" customWidth="1"/>
    <col min="9996" max="9996" width="12.7109375" customWidth="1"/>
    <col min="9997" max="9997" width="13" customWidth="1"/>
    <col min="10241" max="10241" width="13.140625" customWidth="1"/>
    <col min="10242" max="10242" width="32" customWidth="1"/>
    <col min="10243" max="10243" width="13.140625" customWidth="1"/>
    <col min="10244" max="10244" width="13.5703125" customWidth="1"/>
    <col min="10245" max="10245" width="13.7109375" customWidth="1"/>
    <col min="10246" max="10246" width="13.140625" customWidth="1"/>
    <col min="10247" max="10247" width="12.7109375" customWidth="1"/>
    <col min="10248" max="10248" width="13.7109375" customWidth="1"/>
    <col min="10249" max="10249" width="14" customWidth="1"/>
    <col min="10250" max="10250" width="13.7109375" customWidth="1"/>
    <col min="10251" max="10251" width="14.140625" customWidth="1"/>
    <col min="10252" max="10252" width="12.7109375" customWidth="1"/>
    <col min="10253" max="10253" width="13" customWidth="1"/>
    <col min="10497" max="10497" width="13.140625" customWidth="1"/>
    <col min="10498" max="10498" width="32" customWidth="1"/>
    <col min="10499" max="10499" width="13.140625" customWidth="1"/>
    <col min="10500" max="10500" width="13.5703125" customWidth="1"/>
    <col min="10501" max="10501" width="13.7109375" customWidth="1"/>
    <col min="10502" max="10502" width="13.140625" customWidth="1"/>
    <col min="10503" max="10503" width="12.7109375" customWidth="1"/>
    <col min="10504" max="10504" width="13.7109375" customWidth="1"/>
    <col min="10505" max="10505" width="14" customWidth="1"/>
    <col min="10506" max="10506" width="13.7109375" customWidth="1"/>
    <col min="10507" max="10507" width="14.140625" customWidth="1"/>
    <col min="10508" max="10508" width="12.7109375" customWidth="1"/>
    <col min="10509" max="10509" width="13" customWidth="1"/>
    <col min="10753" max="10753" width="13.140625" customWidth="1"/>
    <col min="10754" max="10754" width="32" customWidth="1"/>
    <col min="10755" max="10755" width="13.140625" customWidth="1"/>
    <col min="10756" max="10756" width="13.5703125" customWidth="1"/>
    <col min="10757" max="10757" width="13.7109375" customWidth="1"/>
    <col min="10758" max="10758" width="13.140625" customWidth="1"/>
    <col min="10759" max="10759" width="12.7109375" customWidth="1"/>
    <col min="10760" max="10760" width="13.7109375" customWidth="1"/>
    <col min="10761" max="10761" width="14" customWidth="1"/>
    <col min="10762" max="10762" width="13.7109375" customWidth="1"/>
    <col min="10763" max="10763" width="14.140625" customWidth="1"/>
    <col min="10764" max="10764" width="12.7109375" customWidth="1"/>
    <col min="10765" max="10765" width="13" customWidth="1"/>
    <col min="11009" max="11009" width="13.140625" customWidth="1"/>
    <col min="11010" max="11010" width="32" customWidth="1"/>
    <col min="11011" max="11011" width="13.140625" customWidth="1"/>
    <col min="11012" max="11012" width="13.5703125" customWidth="1"/>
    <col min="11013" max="11013" width="13.7109375" customWidth="1"/>
    <col min="11014" max="11014" width="13.140625" customWidth="1"/>
    <col min="11015" max="11015" width="12.7109375" customWidth="1"/>
    <col min="11016" max="11016" width="13.7109375" customWidth="1"/>
    <col min="11017" max="11017" width="14" customWidth="1"/>
    <col min="11018" max="11018" width="13.7109375" customWidth="1"/>
    <col min="11019" max="11019" width="14.140625" customWidth="1"/>
    <col min="11020" max="11020" width="12.7109375" customWidth="1"/>
    <col min="11021" max="11021" width="13" customWidth="1"/>
    <col min="11265" max="11265" width="13.140625" customWidth="1"/>
    <col min="11266" max="11266" width="32" customWidth="1"/>
    <col min="11267" max="11267" width="13.140625" customWidth="1"/>
    <col min="11268" max="11268" width="13.5703125" customWidth="1"/>
    <col min="11269" max="11269" width="13.7109375" customWidth="1"/>
    <col min="11270" max="11270" width="13.140625" customWidth="1"/>
    <col min="11271" max="11271" width="12.7109375" customWidth="1"/>
    <col min="11272" max="11272" width="13.7109375" customWidth="1"/>
    <col min="11273" max="11273" width="14" customWidth="1"/>
    <col min="11274" max="11274" width="13.7109375" customWidth="1"/>
    <col min="11275" max="11275" width="14.140625" customWidth="1"/>
    <col min="11276" max="11276" width="12.7109375" customWidth="1"/>
    <col min="11277" max="11277" width="13" customWidth="1"/>
    <col min="11521" max="11521" width="13.140625" customWidth="1"/>
    <col min="11522" max="11522" width="32" customWidth="1"/>
    <col min="11523" max="11523" width="13.140625" customWidth="1"/>
    <col min="11524" max="11524" width="13.5703125" customWidth="1"/>
    <col min="11525" max="11525" width="13.7109375" customWidth="1"/>
    <col min="11526" max="11526" width="13.140625" customWidth="1"/>
    <col min="11527" max="11527" width="12.7109375" customWidth="1"/>
    <col min="11528" max="11528" width="13.7109375" customWidth="1"/>
    <col min="11529" max="11529" width="14" customWidth="1"/>
    <col min="11530" max="11530" width="13.7109375" customWidth="1"/>
    <col min="11531" max="11531" width="14.140625" customWidth="1"/>
    <col min="11532" max="11532" width="12.7109375" customWidth="1"/>
    <col min="11533" max="11533" width="13" customWidth="1"/>
    <col min="11777" max="11777" width="13.140625" customWidth="1"/>
    <col min="11778" max="11778" width="32" customWidth="1"/>
    <col min="11779" max="11779" width="13.140625" customWidth="1"/>
    <col min="11780" max="11780" width="13.5703125" customWidth="1"/>
    <col min="11781" max="11781" width="13.7109375" customWidth="1"/>
    <col min="11782" max="11782" width="13.140625" customWidth="1"/>
    <col min="11783" max="11783" width="12.7109375" customWidth="1"/>
    <col min="11784" max="11784" width="13.7109375" customWidth="1"/>
    <col min="11785" max="11785" width="14" customWidth="1"/>
    <col min="11786" max="11786" width="13.7109375" customWidth="1"/>
    <col min="11787" max="11787" width="14.140625" customWidth="1"/>
    <col min="11788" max="11788" width="12.7109375" customWidth="1"/>
    <col min="11789" max="11789" width="13" customWidth="1"/>
    <col min="12033" max="12033" width="13.140625" customWidth="1"/>
    <col min="12034" max="12034" width="32" customWidth="1"/>
    <col min="12035" max="12035" width="13.140625" customWidth="1"/>
    <col min="12036" max="12036" width="13.5703125" customWidth="1"/>
    <col min="12037" max="12037" width="13.7109375" customWidth="1"/>
    <col min="12038" max="12038" width="13.140625" customWidth="1"/>
    <col min="12039" max="12039" width="12.7109375" customWidth="1"/>
    <col min="12040" max="12040" width="13.7109375" customWidth="1"/>
    <col min="12041" max="12041" width="14" customWidth="1"/>
    <col min="12042" max="12042" width="13.7109375" customWidth="1"/>
    <col min="12043" max="12043" width="14.140625" customWidth="1"/>
    <col min="12044" max="12044" width="12.7109375" customWidth="1"/>
    <col min="12045" max="12045" width="13" customWidth="1"/>
    <col min="12289" max="12289" width="13.140625" customWidth="1"/>
    <col min="12290" max="12290" width="32" customWidth="1"/>
    <col min="12291" max="12291" width="13.140625" customWidth="1"/>
    <col min="12292" max="12292" width="13.5703125" customWidth="1"/>
    <col min="12293" max="12293" width="13.7109375" customWidth="1"/>
    <col min="12294" max="12294" width="13.140625" customWidth="1"/>
    <col min="12295" max="12295" width="12.7109375" customWidth="1"/>
    <col min="12296" max="12296" width="13.7109375" customWidth="1"/>
    <col min="12297" max="12297" width="14" customWidth="1"/>
    <col min="12298" max="12298" width="13.7109375" customWidth="1"/>
    <col min="12299" max="12299" width="14.140625" customWidth="1"/>
    <col min="12300" max="12300" width="12.7109375" customWidth="1"/>
    <col min="12301" max="12301" width="13" customWidth="1"/>
    <col min="12545" max="12545" width="13.140625" customWidth="1"/>
    <col min="12546" max="12546" width="32" customWidth="1"/>
    <col min="12547" max="12547" width="13.140625" customWidth="1"/>
    <col min="12548" max="12548" width="13.5703125" customWidth="1"/>
    <col min="12549" max="12549" width="13.7109375" customWidth="1"/>
    <col min="12550" max="12550" width="13.140625" customWidth="1"/>
    <col min="12551" max="12551" width="12.7109375" customWidth="1"/>
    <col min="12552" max="12552" width="13.7109375" customWidth="1"/>
    <col min="12553" max="12553" width="14" customWidth="1"/>
    <col min="12554" max="12554" width="13.7109375" customWidth="1"/>
    <col min="12555" max="12555" width="14.140625" customWidth="1"/>
    <col min="12556" max="12556" width="12.7109375" customWidth="1"/>
    <col min="12557" max="12557" width="13" customWidth="1"/>
    <col min="12801" max="12801" width="13.140625" customWidth="1"/>
    <col min="12802" max="12802" width="32" customWidth="1"/>
    <col min="12803" max="12803" width="13.140625" customWidth="1"/>
    <col min="12804" max="12804" width="13.5703125" customWidth="1"/>
    <col min="12805" max="12805" width="13.7109375" customWidth="1"/>
    <col min="12806" max="12806" width="13.140625" customWidth="1"/>
    <col min="12807" max="12807" width="12.7109375" customWidth="1"/>
    <col min="12808" max="12808" width="13.7109375" customWidth="1"/>
    <col min="12809" max="12809" width="14" customWidth="1"/>
    <col min="12810" max="12810" width="13.7109375" customWidth="1"/>
    <col min="12811" max="12811" width="14.140625" customWidth="1"/>
    <col min="12812" max="12812" width="12.7109375" customWidth="1"/>
    <col min="12813" max="12813" width="13" customWidth="1"/>
    <col min="13057" max="13057" width="13.140625" customWidth="1"/>
    <col min="13058" max="13058" width="32" customWidth="1"/>
    <col min="13059" max="13059" width="13.140625" customWidth="1"/>
    <col min="13060" max="13060" width="13.5703125" customWidth="1"/>
    <col min="13061" max="13061" width="13.7109375" customWidth="1"/>
    <col min="13062" max="13062" width="13.140625" customWidth="1"/>
    <col min="13063" max="13063" width="12.7109375" customWidth="1"/>
    <col min="13064" max="13064" width="13.7109375" customWidth="1"/>
    <col min="13065" max="13065" width="14" customWidth="1"/>
    <col min="13066" max="13066" width="13.7109375" customWidth="1"/>
    <col min="13067" max="13067" width="14.140625" customWidth="1"/>
    <col min="13068" max="13068" width="12.7109375" customWidth="1"/>
    <col min="13069" max="13069" width="13" customWidth="1"/>
    <col min="13313" max="13313" width="13.140625" customWidth="1"/>
    <col min="13314" max="13314" width="32" customWidth="1"/>
    <col min="13315" max="13315" width="13.140625" customWidth="1"/>
    <col min="13316" max="13316" width="13.5703125" customWidth="1"/>
    <col min="13317" max="13317" width="13.7109375" customWidth="1"/>
    <col min="13318" max="13318" width="13.140625" customWidth="1"/>
    <col min="13319" max="13319" width="12.7109375" customWidth="1"/>
    <col min="13320" max="13320" width="13.7109375" customWidth="1"/>
    <col min="13321" max="13321" width="14" customWidth="1"/>
    <col min="13322" max="13322" width="13.7109375" customWidth="1"/>
    <col min="13323" max="13323" width="14.140625" customWidth="1"/>
    <col min="13324" max="13324" width="12.7109375" customWidth="1"/>
    <col min="13325" max="13325" width="13" customWidth="1"/>
    <col min="13569" max="13569" width="13.140625" customWidth="1"/>
    <col min="13570" max="13570" width="32" customWidth="1"/>
    <col min="13571" max="13571" width="13.140625" customWidth="1"/>
    <col min="13572" max="13572" width="13.5703125" customWidth="1"/>
    <col min="13573" max="13573" width="13.7109375" customWidth="1"/>
    <col min="13574" max="13574" width="13.140625" customWidth="1"/>
    <col min="13575" max="13575" width="12.7109375" customWidth="1"/>
    <col min="13576" max="13576" width="13.7109375" customWidth="1"/>
    <col min="13577" max="13577" width="14" customWidth="1"/>
    <col min="13578" max="13578" width="13.7109375" customWidth="1"/>
    <col min="13579" max="13579" width="14.140625" customWidth="1"/>
    <col min="13580" max="13580" width="12.7109375" customWidth="1"/>
    <col min="13581" max="13581" width="13" customWidth="1"/>
    <col min="13825" max="13825" width="13.140625" customWidth="1"/>
    <col min="13826" max="13826" width="32" customWidth="1"/>
    <col min="13827" max="13827" width="13.140625" customWidth="1"/>
    <col min="13828" max="13828" width="13.5703125" customWidth="1"/>
    <col min="13829" max="13829" width="13.7109375" customWidth="1"/>
    <col min="13830" max="13830" width="13.140625" customWidth="1"/>
    <col min="13831" max="13831" width="12.7109375" customWidth="1"/>
    <col min="13832" max="13832" width="13.7109375" customWidth="1"/>
    <col min="13833" max="13833" width="14" customWidth="1"/>
    <col min="13834" max="13834" width="13.7109375" customWidth="1"/>
    <col min="13835" max="13835" width="14.140625" customWidth="1"/>
    <col min="13836" max="13836" width="12.7109375" customWidth="1"/>
    <col min="13837" max="13837" width="13" customWidth="1"/>
    <col min="14081" max="14081" width="13.140625" customWidth="1"/>
    <col min="14082" max="14082" width="32" customWidth="1"/>
    <col min="14083" max="14083" width="13.140625" customWidth="1"/>
    <col min="14084" max="14084" width="13.5703125" customWidth="1"/>
    <col min="14085" max="14085" width="13.7109375" customWidth="1"/>
    <col min="14086" max="14086" width="13.140625" customWidth="1"/>
    <col min="14087" max="14087" width="12.7109375" customWidth="1"/>
    <col min="14088" max="14088" width="13.7109375" customWidth="1"/>
    <col min="14089" max="14089" width="14" customWidth="1"/>
    <col min="14090" max="14090" width="13.7109375" customWidth="1"/>
    <col min="14091" max="14091" width="14.140625" customWidth="1"/>
    <col min="14092" max="14092" width="12.7109375" customWidth="1"/>
    <col min="14093" max="14093" width="13" customWidth="1"/>
    <col min="14337" max="14337" width="13.140625" customWidth="1"/>
    <col min="14338" max="14338" width="32" customWidth="1"/>
    <col min="14339" max="14339" width="13.140625" customWidth="1"/>
    <col min="14340" max="14340" width="13.5703125" customWidth="1"/>
    <col min="14341" max="14341" width="13.7109375" customWidth="1"/>
    <col min="14342" max="14342" width="13.140625" customWidth="1"/>
    <col min="14343" max="14343" width="12.7109375" customWidth="1"/>
    <col min="14344" max="14344" width="13.7109375" customWidth="1"/>
    <col min="14345" max="14345" width="14" customWidth="1"/>
    <col min="14346" max="14346" width="13.7109375" customWidth="1"/>
    <col min="14347" max="14347" width="14.140625" customWidth="1"/>
    <col min="14348" max="14348" width="12.7109375" customWidth="1"/>
    <col min="14349" max="14349" width="13" customWidth="1"/>
    <col min="14593" max="14593" width="13.140625" customWidth="1"/>
    <col min="14594" max="14594" width="32" customWidth="1"/>
    <col min="14595" max="14595" width="13.140625" customWidth="1"/>
    <col min="14596" max="14596" width="13.5703125" customWidth="1"/>
    <col min="14597" max="14597" width="13.7109375" customWidth="1"/>
    <col min="14598" max="14598" width="13.140625" customWidth="1"/>
    <col min="14599" max="14599" width="12.7109375" customWidth="1"/>
    <col min="14600" max="14600" width="13.7109375" customWidth="1"/>
    <col min="14601" max="14601" width="14" customWidth="1"/>
    <col min="14602" max="14602" width="13.7109375" customWidth="1"/>
    <col min="14603" max="14603" width="14.140625" customWidth="1"/>
    <col min="14604" max="14604" width="12.7109375" customWidth="1"/>
    <col min="14605" max="14605" width="13" customWidth="1"/>
    <col min="14849" max="14849" width="13.140625" customWidth="1"/>
    <col min="14850" max="14850" width="32" customWidth="1"/>
    <col min="14851" max="14851" width="13.140625" customWidth="1"/>
    <col min="14852" max="14852" width="13.5703125" customWidth="1"/>
    <col min="14853" max="14853" width="13.7109375" customWidth="1"/>
    <col min="14854" max="14854" width="13.140625" customWidth="1"/>
    <col min="14855" max="14855" width="12.7109375" customWidth="1"/>
    <col min="14856" max="14856" width="13.7109375" customWidth="1"/>
    <col min="14857" max="14857" width="14" customWidth="1"/>
    <col min="14858" max="14858" width="13.7109375" customWidth="1"/>
    <col min="14859" max="14859" width="14.140625" customWidth="1"/>
    <col min="14860" max="14860" width="12.7109375" customWidth="1"/>
    <col min="14861" max="14861" width="13" customWidth="1"/>
    <col min="15105" max="15105" width="13.140625" customWidth="1"/>
    <col min="15106" max="15106" width="32" customWidth="1"/>
    <col min="15107" max="15107" width="13.140625" customWidth="1"/>
    <col min="15108" max="15108" width="13.5703125" customWidth="1"/>
    <col min="15109" max="15109" width="13.7109375" customWidth="1"/>
    <col min="15110" max="15110" width="13.140625" customWidth="1"/>
    <col min="15111" max="15111" width="12.7109375" customWidth="1"/>
    <col min="15112" max="15112" width="13.7109375" customWidth="1"/>
    <col min="15113" max="15113" width="14" customWidth="1"/>
    <col min="15114" max="15114" width="13.7109375" customWidth="1"/>
    <col min="15115" max="15115" width="14.140625" customWidth="1"/>
    <col min="15116" max="15116" width="12.7109375" customWidth="1"/>
    <col min="15117" max="15117" width="13" customWidth="1"/>
    <col min="15361" max="15361" width="13.140625" customWidth="1"/>
    <col min="15362" max="15362" width="32" customWidth="1"/>
    <col min="15363" max="15363" width="13.140625" customWidth="1"/>
    <col min="15364" max="15364" width="13.5703125" customWidth="1"/>
    <col min="15365" max="15365" width="13.7109375" customWidth="1"/>
    <col min="15366" max="15366" width="13.140625" customWidth="1"/>
    <col min="15367" max="15367" width="12.7109375" customWidth="1"/>
    <col min="15368" max="15368" width="13.7109375" customWidth="1"/>
    <col min="15369" max="15369" width="14" customWidth="1"/>
    <col min="15370" max="15370" width="13.7109375" customWidth="1"/>
    <col min="15371" max="15371" width="14.140625" customWidth="1"/>
    <col min="15372" max="15372" width="12.7109375" customWidth="1"/>
    <col min="15373" max="15373" width="13" customWidth="1"/>
    <col min="15617" max="15617" width="13.140625" customWidth="1"/>
    <col min="15618" max="15618" width="32" customWidth="1"/>
    <col min="15619" max="15619" width="13.140625" customWidth="1"/>
    <col min="15620" max="15620" width="13.5703125" customWidth="1"/>
    <col min="15621" max="15621" width="13.7109375" customWidth="1"/>
    <col min="15622" max="15622" width="13.140625" customWidth="1"/>
    <col min="15623" max="15623" width="12.7109375" customWidth="1"/>
    <col min="15624" max="15624" width="13.7109375" customWidth="1"/>
    <col min="15625" max="15625" width="14" customWidth="1"/>
    <col min="15626" max="15626" width="13.7109375" customWidth="1"/>
    <col min="15627" max="15627" width="14.140625" customWidth="1"/>
    <col min="15628" max="15628" width="12.7109375" customWidth="1"/>
    <col min="15629" max="15629" width="13" customWidth="1"/>
    <col min="15873" max="15873" width="13.140625" customWidth="1"/>
    <col min="15874" max="15874" width="32" customWidth="1"/>
    <col min="15875" max="15875" width="13.140625" customWidth="1"/>
    <col min="15876" max="15876" width="13.5703125" customWidth="1"/>
    <col min="15877" max="15877" width="13.7109375" customWidth="1"/>
    <col min="15878" max="15878" width="13.140625" customWidth="1"/>
    <col min="15879" max="15879" width="12.7109375" customWidth="1"/>
    <col min="15880" max="15880" width="13.7109375" customWidth="1"/>
    <col min="15881" max="15881" width="14" customWidth="1"/>
    <col min="15882" max="15882" width="13.7109375" customWidth="1"/>
    <col min="15883" max="15883" width="14.140625" customWidth="1"/>
    <col min="15884" max="15884" width="12.7109375" customWidth="1"/>
    <col min="15885" max="15885" width="13" customWidth="1"/>
    <col min="16129" max="16129" width="13.140625" customWidth="1"/>
    <col min="16130" max="16130" width="32" customWidth="1"/>
    <col min="16131" max="16131" width="13.140625" customWidth="1"/>
    <col min="16132" max="16132" width="13.5703125" customWidth="1"/>
    <col min="16133" max="16133" width="13.7109375" customWidth="1"/>
    <col min="16134" max="16134" width="13.140625" customWidth="1"/>
    <col min="16135" max="16135" width="12.7109375" customWidth="1"/>
    <col min="16136" max="16136" width="13.7109375" customWidth="1"/>
    <col min="16137" max="16137" width="14" customWidth="1"/>
    <col min="16138" max="16138" width="13.7109375" customWidth="1"/>
    <col min="16139" max="16139" width="14.140625" customWidth="1"/>
    <col min="16140" max="16140" width="12.7109375" customWidth="1"/>
    <col min="16141" max="16141" width="13" customWidth="1"/>
  </cols>
  <sheetData>
    <row r="5" spans="1:13" ht="11.25" customHeight="1" x14ac:dyDescent="0.25">
      <c r="L5" s="3"/>
    </row>
    <row r="6" spans="1:13" ht="11.25" customHeight="1" x14ac:dyDescent="0.25">
      <c r="A6" s="4"/>
      <c r="B6" s="5"/>
      <c r="C6" s="5"/>
      <c r="D6" s="5"/>
      <c r="E6" s="5"/>
      <c r="F6" s="5"/>
      <c r="G6" s="5"/>
      <c r="H6" s="5"/>
      <c r="I6" s="6"/>
      <c r="J6" s="6"/>
      <c r="K6" s="6"/>
      <c r="L6" s="3"/>
      <c r="M6" s="6"/>
    </row>
    <row r="7" spans="1:13" ht="11.25" customHeight="1" thickBot="1" x14ac:dyDescent="0.3">
      <c r="A7" s="7"/>
      <c r="B7" s="7"/>
      <c r="C7" s="7"/>
      <c r="D7" s="7"/>
      <c r="E7" s="7"/>
      <c r="F7" s="7"/>
      <c r="G7" s="7"/>
      <c r="H7" s="7"/>
      <c r="I7" s="6"/>
      <c r="J7" s="6"/>
      <c r="K7" s="6"/>
      <c r="L7" s="3"/>
      <c r="M7" s="6"/>
    </row>
    <row r="8" spans="1:13" ht="21.75" customHeight="1" thickTop="1" x14ac:dyDescent="0.4">
      <c r="A8" s="8"/>
      <c r="B8" s="9" t="s">
        <v>0</v>
      </c>
      <c r="C8" s="10"/>
      <c r="D8" s="10"/>
      <c r="E8" s="10"/>
      <c r="F8" s="10"/>
      <c r="G8" s="10"/>
      <c r="H8" s="10"/>
      <c r="I8" s="10"/>
      <c r="J8" s="10"/>
      <c r="K8" s="10"/>
      <c r="L8" s="11"/>
      <c r="M8" s="12"/>
    </row>
    <row r="9" spans="1:13" ht="21.75" customHeight="1" thickBot="1" x14ac:dyDescent="0.3">
      <c r="B9" s="13" t="s">
        <v>1</v>
      </c>
      <c r="C9" s="14"/>
      <c r="D9" s="14"/>
      <c r="E9" s="14"/>
      <c r="F9" s="14"/>
      <c r="G9" s="14"/>
      <c r="H9" s="14"/>
      <c r="I9" s="14"/>
      <c r="J9" s="14"/>
      <c r="K9" s="14"/>
      <c r="L9" s="15"/>
      <c r="M9" s="12"/>
    </row>
    <row r="10" spans="1:13" ht="9.75" customHeight="1" thickTop="1" thickBo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7.25" customHeight="1" thickTop="1" thickBot="1" x14ac:dyDescent="0.3">
      <c r="A11" s="18" t="s">
        <v>2</v>
      </c>
      <c r="B11" s="18" t="s">
        <v>3</v>
      </c>
      <c r="C11" s="19" t="s">
        <v>4</v>
      </c>
      <c r="D11" s="20"/>
      <c r="E11" s="20"/>
      <c r="F11" s="20"/>
      <c r="G11" s="20"/>
      <c r="H11" s="21"/>
      <c r="I11" s="22" t="s">
        <v>5</v>
      </c>
      <c r="J11" s="23" t="s">
        <v>6</v>
      </c>
      <c r="K11" s="23" t="s">
        <v>7</v>
      </c>
      <c r="L11" s="24" t="s">
        <v>8</v>
      </c>
      <c r="M11" s="24" t="s">
        <v>9</v>
      </c>
    </row>
    <row r="12" spans="1:13" ht="17.25" customHeight="1" thickTop="1" thickBot="1" x14ac:dyDescent="0.3">
      <c r="A12" s="25"/>
      <c r="B12" s="25"/>
      <c r="C12" s="26" t="s">
        <v>10</v>
      </c>
      <c r="D12" s="26" t="s">
        <v>11</v>
      </c>
      <c r="E12" s="26" t="s">
        <v>12</v>
      </c>
      <c r="F12" s="27" t="s">
        <v>13</v>
      </c>
      <c r="G12" s="26" t="s">
        <v>14</v>
      </c>
      <c r="H12" s="26" t="s">
        <v>15</v>
      </c>
      <c r="I12" s="28"/>
      <c r="J12" s="29"/>
      <c r="K12" s="29"/>
      <c r="L12" s="30"/>
      <c r="M12" s="30"/>
    </row>
    <row r="13" spans="1:13" ht="14.25" customHeight="1" thickTop="1" x14ac:dyDescent="0.25">
      <c r="A13" s="31" t="s">
        <v>16</v>
      </c>
      <c r="B13" s="32" t="s">
        <v>17</v>
      </c>
      <c r="C13" s="33">
        <v>0</v>
      </c>
      <c r="D13" s="33">
        <v>15516.43</v>
      </c>
      <c r="E13" s="33">
        <v>0</v>
      </c>
      <c r="F13" s="33">
        <v>0</v>
      </c>
      <c r="G13" s="33">
        <v>0</v>
      </c>
      <c r="H13" s="34">
        <f>SUM(C13:G13)</f>
        <v>15516.43</v>
      </c>
      <c r="I13" s="33">
        <v>2600</v>
      </c>
      <c r="J13" s="33">
        <v>0</v>
      </c>
      <c r="K13" s="35">
        <f>H13-J13</f>
        <v>15516.43</v>
      </c>
      <c r="L13" s="35">
        <f>I13-J13</f>
        <v>2600</v>
      </c>
      <c r="M13" s="35">
        <f>K13-L13</f>
        <v>12916.43</v>
      </c>
    </row>
    <row r="14" spans="1:13" ht="18.600000000000001" customHeight="1" x14ac:dyDescent="0.25">
      <c r="A14" s="31" t="s">
        <v>18</v>
      </c>
      <c r="B14" s="36" t="s">
        <v>19</v>
      </c>
      <c r="C14" s="33">
        <v>0</v>
      </c>
      <c r="D14" s="33">
        <v>158843.39000000001</v>
      </c>
      <c r="E14" s="33">
        <v>0</v>
      </c>
      <c r="F14" s="33">
        <v>0</v>
      </c>
      <c r="G14" s="33">
        <v>-158843.39000000001</v>
      </c>
      <c r="H14" s="34">
        <f t="shared" ref="H14:H26" si="0">SUM(C14:G14)</f>
        <v>0</v>
      </c>
      <c r="I14" s="33">
        <v>0</v>
      </c>
      <c r="J14" s="33">
        <v>0</v>
      </c>
      <c r="K14" s="33">
        <f t="shared" ref="K14:K26" si="1">H14-J14</f>
        <v>0</v>
      </c>
      <c r="L14" s="35">
        <f t="shared" ref="L14:L26" si="2">I14-J14</f>
        <v>0</v>
      </c>
      <c r="M14" s="35">
        <f t="shared" ref="M14:M26" si="3">K14-L14</f>
        <v>0</v>
      </c>
    </row>
    <row r="15" spans="1:13" ht="12.75" customHeight="1" x14ac:dyDescent="0.25">
      <c r="A15" s="31" t="s">
        <v>20</v>
      </c>
      <c r="B15" s="36" t="s">
        <v>21</v>
      </c>
      <c r="C15" s="33">
        <v>0</v>
      </c>
      <c r="D15" s="33">
        <v>1180162.1100000001</v>
      </c>
      <c r="E15" s="33">
        <v>0</v>
      </c>
      <c r="F15" s="33">
        <v>0</v>
      </c>
      <c r="G15" s="33">
        <v>0</v>
      </c>
      <c r="H15" s="34">
        <f t="shared" si="0"/>
        <v>1180162.1100000001</v>
      </c>
      <c r="I15" s="33">
        <v>1155567.96</v>
      </c>
      <c r="J15" s="33">
        <v>310180.01</v>
      </c>
      <c r="K15" s="33">
        <f t="shared" si="1"/>
        <v>869982.10000000009</v>
      </c>
      <c r="L15" s="35">
        <f t="shared" si="2"/>
        <v>845387.95</v>
      </c>
      <c r="M15" s="35">
        <f t="shared" si="3"/>
        <v>24594.15000000014</v>
      </c>
    </row>
    <row r="16" spans="1:13" ht="12.75" customHeight="1" x14ac:dyDescent="0.25">
      <c r="A16" s="31" t="s">
        <v>22</v>
      </c>
      <c r="B16" s="36" t="s">
        <v>23</v>
      </c>
      <c r="C16" s="33">
        <v>0</v>
      </c>
      <c r="D16" s="33">
        <v>0</v>
      </c>
      <c r="E16" s="33">
        <v>11000000</v>
      </c>
      <c r="F16" s="33">
        <v>0</v>
      </c>
      <c r="G16" s="33">
        <v>0</v>
      </c>
      <c r="H16" s="34">
        <f t="shared" si="0"/>
        <v>11000000</v>
      </c>
      <c r="I16" s="33">
        <v>10936000.92</v>
      </c>
      <c r="J16" s="33">
        <v>0</v>
      </c>
      <c r="K16" s="33">
        <f t="shared" si="1"/>
        <v>11000000</v>
      </c>
      <c r="L16" s="35">
        <f t="shared" si="2"/>
        <v>10936000.92</v>
      </c>
      <c r="M16" s="35">
        <f t="shared" si="3"/>
        <v>63999.080000000075</v>
      </c>
    </row>
    <row r="17" spans="1:13" ht="12.75" customHeight="1" x14ac:dyDescent="0.25">
      <c r="A17" s="31" t="s">
        <v>24</v>
      </c>
      <c r="B17" s="37" t="s">
        <v>25</v>
      </c>
      <c r="C17" s="33">
        <v>0</v>
      </c>
      <c r="D17" s="33">
        <v>60000</v>
      </c>
      <c r="E17" s="33">
        <v>0</v>
      </c>
      <c r="F17" s="33">
        <v>0</v>
      </c>
      <c r="G17" s="33">
        <v>0</v>
      </c>
      <c r="H17" s="34">
        <f>SUM(C17:G17)</f>
        <v>60000</v>
      </c>
      <c r="I17" s="33">
        <v>0</v>
      </c>
      <c r="J17" s="34">
        <v>0</v>
      </c>
      <c r="K17" s="33">
        <f t="shared" si="1"/>
        <v>60000</v>
      </c>
      <c r="L17" s="35">
        <f t="shared" si="2"/>
        <v>0</v>
      </c>
      <c r="M17" s="35">
        <f t="shared" si="3"/>
        <v>60000</v>
      </c>
    </row>
    <row r="18" spans="1:13" ht="12.75" customHeight="1" x14ac:dyDescent="0.25">
      <c r="A18" s="31" t="s">
        <v>26</v>
      </c>
      <c r="B18" s="36" t="s">
        <v>27</v>
      </c>
      <c r="C18" s="33">
        <v>0</v>
      </c>
      <c r="D18" s="33">
        <v>2224078.6</v>
      </c>
      <c r="E18" s="33">
        <v>0</v>
      </c>
      <c r="F18" s="33">
        <v>0</v>
      </c>
      <c r="G18" s="33">
        <v>-21916.91</v>
      </c>
      <c r="H18" s="34">
        <f t="shared" si="0"/>
        <v>2202161.69</v>
      </c>
      <c r="I18" s="33">
        <v>2202161.69</v>
      </c>
      <c r="J18" s="34">
        <v>995847.48</v>
      </c>
      <c r="K18" s="33">
        <f t="shared" si="1"/>
        <v>1206314.21</v>
      </c>
      <c r="L18" s="35">
        <f t="shared" si="2"/>
        <v>1206314.21</v>
      </c>
      <c r="M18" s="35">
        <f t="shared" si="3"/>
        <v>0</v>
      </c>
    </row>
    <row r="19" spans="1:13" ht="12.75" customHeight="1" x14ac:dyDescent="0.25">
      <c r="A19" s="31" t="s">
        <v>28</v>
      </c>
      <c r="B19" s="36" t="s">
        <v>29</v>
      </c>
      <c r="C19" s="34">
        <v>2000000</v>
      </c>
      <c r="D19" s="34">
        <v>1433221.17</v>
      </c>
      <c r="E19" s="33">
        <v>0</v>
      </c>
      <c r="F19" s="33">
        <v>0</v>
      </c>
      <c r="G19" s="33">
        <v>247000</v>
      </c>
      <c r="H19" s="34">
        <f t="shared" si="0"/>
        <v>3680221.17</v>
      </c>
      <c r="I19" s="34">
        <v>3679414.33</v>
      </c>
      <c r="J19" s="34">
        <v>1300140</v>
      </c>
      <c r="K19" s="33">
        <f t="shared" si="1"/>
        <v>2380081.17</v>
      </c>
      <c r="L19" s="35">
        <f t="shared" si="2"/>
        <v>2379274.33</v>
      </c>
      <c r="M19" s="35">
        <f t="shared" si="3"/>
        <v>806.83999999985099</v>
      </c>
    </row>
    <row r="20" spans="1:13" ht="12.75" customHeight="1" x14ac:dyDescent="0.25">
      <c r="A20" s="31" t="s">
        <v>30</v>
      </c>
      <c r="B20" s="36" t="s">
        <v>31</v>
      </c>
      <c r="C20" s="34">
        <v>100000</v>
      </c>
      <c r="D20" s="34">
        <v>124293.11</v>
      </c>
      <c r="E20" s="33">
        <v>0</v>
      </c>
      <c r="F20" s="33">
        <v>0</v>
      </c>
      <c r="G20" s="33">
        <v>0</v>
      </c>
      <c r="H20" s="34">
        <f t="shared" si="0"/>
        <v>224293.11</v>
      </c>
      <c r="I20" s="34">
        <v>17781.84</v>
      </c>
      <c r="J20" s="34">
        <v>14099.4</v>
      </c>
      <c r="K20" s="33">
        <f t="shared" si="1"/>
        <v>210193.71</v>
      </c>
      <c r="L20" s="35">
        <f t="shared" si="2"/>
        <v>3682.4400000000005</v>
      </c>
      <c r="M20" s="35">
        <f t="shared" si="3"/>
        <v>206511.27</v>
      </c>
    </row>
    <row r="21" spans="1:13" ht="12.75" customHeight="1" x14ac:dyDescent="0.25">
      <c r="A21" s="31" t="s">
        <v>32</v>
      </c>
      <c r="B21" s="36" t="s">
        <v>33</v>
      </c>
      <c r="C21" s="33">
        <v>0</v>
      </c>
      <c r="D21" s="33">
        <v>865827.57</v>
      </c>
      <c r="E21" s="33">
        <v>0</v>
      </c>
      <c r="F21" s="33">
        <v>0</v>
      </c>
      <c r="G21" s="33">
        <v>0</v>
      </c>
      <c r="H21" s="34">
        <f t="shared" si="0"/>
        <v>865827.57</v>
      </c>
      <c r="I21" s="33">
        <v>830608.27</v>
      </c>
      <c r="J21" s="34">
        <v>775014.6</v>
      </c>
      <c r="K21" s="33">
        <f t="shared" si="1"/>
        <v>90812.969999999972</v>
      </c>
      <c r="L21" s="35">
        <f t="shared" si="2"/>
        <v>55593.670000000042</v>
      </c>
      <c r="M21" s="35">
        <f t="shared" si="3"/>
        <v>35219.29999999993</v>
      </c>
    </row>
    <row r="22" spans="1:13" ht="12.75" customHeight="1" x14ac:dyDescent="0.25">
      <c r="A22" s="31" t="s">
        <v>34</v>
      </c>
      <c r="B22" s="36" t="s">
        <v>35</v>
      </c>
      <c r="C22" s="34">
        <v>300000</v>
      </c>
      <c r="D22" s="34">
        <v>537822.82999999996</v>
      </c>
      <c r="E22" s="33">
        <v>0</v>
      </c>
      <c r="F22" s="33">
        <v>0</v>
      </c>
      <c r="G22" s="33">
        <v>0</v>
      </c>
      <c r="H22" s="34">
        <f t="shared" si="0"/>
        <v>837822.83</v>
      </c>
      <c r="I22" s="34">
        <v>458541.5</v>
      </c>
      <c r="J22" s="34">
        <v>254272.94</v>
      </c>
      <c r="K22" s="33">
        <f t="shared" si="1"/>
        <v>583549.8899999999</v>
      </c>
      <c r="L22" s="35">
        <f t="shared" si="2"/>
        <v>204268.56</v>
      </c>
      <c r="M22" s="35">
        <f t="shared" si="3"/>
        <v>379281.3299999999</v>
      </c>
    </row>
    <row r="23" spans="1:13" ht="12.75" customHeight="1" x14ac:dyDescent="0.25">
      <c r="A23" s="31" t="s">
        <v>36</v>
      </c>
      <c r="B23" s="37" t="s">
        <v>37</v>
      </c>
      <c r="C23" s="33">
        <v>0</v>
      </c>
      <c r="D23" s="33">
        <v>5699.57</v>
      </c>
      <c r="E23" s="33">
        <v>0</v>
      </c>
      <c r="F23" s="33">
        <v>0</v>
      </c>
      <c r="G23" s="33">
        <v>-5699.57</v>
      </c>
      <c r="H23" s="34">
        <f t="shared" si="0"/>
        <v>0</v>
      </c>
      <c r="I23" s="33">
        <v>0</v>
      </c>
      <c r="J23" s="34">
        <v>0</v>
      </c>
      <c r="K23" s="33">
        <f>H23-J23</f>
        <v>0</v>
      </c>
      <c r="L23" s="35">
        <f t="shared" si="2"/>
        <v>0</v>
      </c>
      <c r="M23" s="35">
        <f t="shared" si="3"/>
        <v>0</v>
      </c>
    </row>
    <row r="24" spans="1:13" ht="12.75" customHeight="1" x14ac:dyDescent="0.25">
      <c r="A24" s="31" t="s">
        <v>38</v>
      </c>
      <c r="B24" s="37" t="s">
        <v>39</v>
      </c>
      <c r="C24" s="33">
        <v>0</v>
      </c>
      <c r="D24" s="33">
        <v>295000</v>
      </c>
      <c r="E24" s="33">
        <v>0</v>
      </c>
      <c r="F24" s="33">
        <v>0</v>
      </c>
      <c r="G24" s="33">
        <v>-167647.25</v>
      </c>
      <c r="H24" s="34">
        <f t="shared" si="0"/>
        <v>127352.75</v>
      </c>
      <c r="I24" s="33">
        <v>0</v>
      </c>
      <c r="J24" s="34">
        <v>0</v>
      </c>
      <c r="K24" s="33">
        <f t="shared" si="1"/>
        <v>127352.75</v>
      </c>
      <c r="L24" s="35">
        <f t="shared" si="2"/>
        <v>0</v>
      </c>
      <c r="M24" s="35">
        <f t="shared" si="3"/>
        <v>127352.75</v>
      </c>
    </row>
    <row r="25" spans="1:13" ht="12.75" customHeight="1" x14ac:dyDescent="0.25">
      <c r="A25" s="31" t="s">
        <v>40</v>
      </c>
      <c r="B25" s="37" t="s">
        <v>41</v>
      </c>
      <c r="C25" s="33">
        <v>0</v>
      </c>
      <c r="D25" s="33">
        <v>51736.27</v>
      </c>
      <c r="E25" s="33">
        <v>0</v>
      </c>
      <c r="F25" s="33">
        <v>0</v>
      </c>
      <c r="G25" s="33">
        <v>-51736.27</v>
      </c>
      <c r="H25" s="34">
        <f t="shared" si="0"/>
        <v>0</v>
      </c>
      <c r="I25" s="33">
        <v>0</v>
      </c>
      <c r="J25" s="34">
        <v>0</v>
      </c>
      <c r="K25" s="33">
        <f t="shared" si="1"/>
        <v>0</v>
      </c>
      <c r="L25" s="35">
        <f t="shared" si="2"/>
        <v>0</v>
      </c>
      <c r="M25" s="35">
        <f t="shared" si="3"/>
        <v>0</v>
      </c>
    </row>
    <row r="26" spans="1:13" ht="12.75" customHeight="1" x14ac:dyDescent="0.25">
      <c r="A26" s="31" t="s">
        <v>42</v>
      </c>
      <c r="B26" s="38" t="s">
        <v>43</v>
      </c>
      <c r="C26" s="33">
        <v>0</v>
      </c>
      <c r="D26" s="33">
        <v>1765.8</v>
      </c>
      <c r="E26" s="33">
        <v>0</v>
      </c>
      <c r="F26" s="33">
        <v>0</v>
      </c>
      <c r="G26" s="33">
        <v>-383.46</v>
      </c>
      <c r="H26" s="34">
        <f t="shared" si="0"/>
        <v>1382.34</v>
      </c>
      <c r="I26" s="33">
        <v>1382.34</v>
      </c>
      <c r="J26" s="34">
        <v>0</v>
      </c>
      <c r="K26" s="33">
        <f t="shared" si="1"/>
        <v>1382.34</v>
      </c>
      <c r="L26" s="35">
        <f t="shared" si="2"/>
        <v>1382.34</v>
      </c>
      <c r="M26" s="35">
        <f t="shared" si="3"/>
        <v>0</v>
      </c>
    </row>
    <row r="27" spans="1:13" ht="15" customHeight="1" x14ac:dyDescent="0.25">
      <c r="A27" s="39" t="s">
        <v>44</v>
      </c>
      <c r="B27" s="40"/>
      <c r="C27" s="41">
        <f t="shared" ref="C27:M27" si="4">SUM(C13:C26)</f>
        <v>2400000</v>
      </c>
      <c r="D27" s="41">
        <f t="shared" si="4"/>
        <v>6953966.8500000006</v>
      </c>
      <c r="E27" s="41">
        <f>SUM(E13:E26)</f>
        <v>11000000</v>
      </c>
      <c r="F27" s="41">
        <f t="shared" si="4"/>
        <v>0</v>
      </c>
      <c r="G27" s="41">
        <f t="shared" si="4"/>
        <v>-159226.85</v>
      </c>
      <c r="H27" s="41">
        <f t="shared" si="4"/>
        <v>20194739.999999996</v>
      </c>
      <c r="I27" s="41">
        <f t="shared" si="4"/>
        <v>19284058.849999998</v>
      </c>
      <c r="J27" s="41">
        <f t="shared" si="4"/>
        <v>3649554.43</v>
      </c>
      <c r="K27" s="41">
        <f t="shared" si="4"/>
        <v>16545185.57</v>
      </c>
      <c r="L27" s="41">
        <f t="shared" si="4"/>
        <v>15634504.419999998</v>
      </c>
      <c r="M27" s="41">
        <f t="shared" si="4"/>
        <v>910681.14999999991</v>
      </c>
    </row>
    <row r="28" spans="1:13" ht="21.75" customHeight="1" x14ac:dyDescent="0.25">
      <c r="A28" s="31" t="s">
        <v>45</v>
      </c>
      <c r="B28" s="42" t="s">
        <v>46</v>
      </c>
      <c r="C28" s="33">
        <v>1560958.63</v>
      </c>
      <c r="D28" s="34">
        <v>6146806.71</v>
      </c>
      <c r="E28" s="35">
        <v>0</v>
      </c>
      <c r="F28" s="33">
        <v>3000000</v>
      </c>
      <c r="G28" s="33">
        <v>0</v>
      </c>
      <c r="H28" s="43">
        <f t="shared" ref="H28:H33" si="5">SUM(C28:G28)</f>
        <v>10707765.34</v>
      </c>
      <c r="I28" s="34">
        <v>10572324</v>
      </c>
      <c r="J28" s="34">
        <v>8979017.8399999999</v>
      </c>
      <c r="K28" s="44">
        <f t="shared" ref="K28:K33" si="6">H28-J28</f>
        <v>1728747.5</v>
      </c>
      <c r="L28" s="45">
        <f t="shared" ref="L28:L33" si="7">I28-J28</f>
        <v>1593306.1600000001</v>
      </c>
      <c r="M28" s="45">
        <f t="shared" ref="M28:M33" si="8">K28-L28</f>
        <v>135441.33999999985</v>
      </c>
    </row>
    <row r="29" spans="1:13" s="46" customFormat="1" ht="21.75" customHeight="1" x14ac:dyDescent="0.25">
      <c r="A29" s="31" t="s">
        <v>47</v>
      </c>
      <c r="B29" s="36" t="s">
        <v>48</v>
      </c>
      <c r="C29" s="33">
        <v>10500000</v>
      </c>
      <c r="D29" s="34">
        <v>0</v>
      </c>
      <c r="E29" s="33">
        <v>0</v>
      </c>
      <c r="F29" s="33">
        <v>0</v>
      </c>
      <c r="G29" s="33">
        <v>0</v>
      </c>
      <c r="H29" s="43">
        <f t="shared" si="5"/>
        <v>10500000</v>
      </c>
      <c r="I29" s="34">
        <v>0</v>
      </c>
      <c r="J29" s="34">
        <v>0</v>
      </c>
      <c r="K29" s="44">
        <f t="shared" si="6"/>
        <v>10500000</v>
      </c>
      <c r="L29" s="45">
        <f t="shared" si="7"/>
        <v>0</v>
      </c>
      <c r="M29" s="45">
        <f t="shared" si="8"/>
        <v>10500000</v>
      </c>
    </row>
    <row r="30" spans="1:13" ht="21.75" customHeight="1" x14ac:dyDescent="0.25">
      <c r="A30" s="31" t="s">
        <v>49</v>
      </c>
      <c r="B30" s="36" t="s">
        <v>50</v>
      </c>
      <c r="C30" s="33">
        <v>0</v>
      </c>
      <c r="D30" s="34">
        <v>194144.3</v>
      </c>
      <c r="E30" s="33">
        <v>0</v>
      </c>
      <c r="F30" s="33">
        <v>0</v>
      </c>
      <c r="G30" s="33">
        <v>0</v>
      </c>
      <c r="H30" s="43">
        <f t="shared" si="5"/>
        <v>194144.3</v>
      </c>
      <c r="I30" s="33">
        <v>1729758.88</v>
      </c>
      <c r="J30" s="34">
        <v>0</v>
      </c>
      <c r="K30" s="44">
        <f t="shared" si="6"/>
        <v>194144.3</v>
      </c>
      <c r="L30" s="45">
        <f t="shared" si="7"/>
        <v>1729758.88</v>
      </c>
      <c r="M30" s="45">
        <f t="shared" si="8"/>
        <v>-1535614.5799999998</v>
      </c>
    </row>
    <row r="31" spans="1:13" ht="21.75" customHeight="1" x14ac:dyDescent="0.25">
      <c r="A31" s="31" t="s">
        <v>51</v>
      </c>
      <c r="B31" s="36" t="s">
        <v>52</v>
      </c>
      <c r="C31" s="33">
        <v>0</v>
      </c>
      <c r="D31" s="34">
        <v>213386.44</v>
      </c>
      <c r="E31" s="33">
        <v>0</v>
      </c>
      <c r="F31" s="33">
        <v>0</v>
      </c>
      <c r="G31" s="33">
        <v>0</v>
      </c>
      <c r="H31" s="43">
        <f t="shared" si="5"/>
        <v>213386.44</v>
      </c>
      <c r="I31" s="33">
        <v>213237.94</v>
      </c>
      <c r="J31" s="34">
        <v>0</v>
      </c>
      <c r="K31" s="44">
        <f t="shared" si="6"/>
        <v>213386.44</v>
      </c>
      <c r="L31" s="45">
        <f t="shared" si="7"/>
        <v>213237.94</v>
      </c>
      <c r="M31" s="45">
        <f t="shared" si="8"/>
        <v>148.5</v>
      </c>
    </row>
    <row r="32" spans="1:13" ht="21.75" customHeight="1" x14ac:dyDescent="0.25">
      <c r="A32" s="31" t="s">
        <v>53</v>
      </c>
      <c r="B32" s="38" t="s">
        <v>54</v>
      </c>
      <c r="C32" s="33">
        <v>1000000</v>
      </c>
      <c r="D32" s="34">
        <v>0</v>
      </c>
      <c r="E32" s="33">
        <v>0</v>
      </c>
      <c r="F32" s="33">
        <v>5250000</v>
      </c>
      <c r="G32" s="33">
        <v>2000000</v>
      </c>
      <c r="H32" s="43">
        <f t="shared" si="5"/>
        <v>8250000</v>
      </c>
      <c r="I32" s="34">
        <v>0</v>
      </c>
      <c r="J32" s="34">
        <v>0</v>
      </c>
      <c r="K32" s="44">
        <f t="shared" si="6"/>
        <v>8250000</v>
      </c>
      <c r="L32" s="45">
        <f t="shared" si="7"/>
        <v>0</v>
      </c>
      <c r="M32" s="45">
        <f t="shared" si="8"/>
        <v>8250000</v>
      </c>
    </row>
    <row r="33" spans="1:13" ht="21.75" customHeight="1" x14ac:dyDescent="0.25">
      <c r="A33" s="31" t="s">
        <v>55</v>
      </c>
      <c r="B33" s="38" t="s">
        <v>56</v>
      </c>
      <c r="C33" s="34">
        <v>0</v>
      </c>
      <c r="D33" s="34">
        <v>2000000</v>
      </c>
      <c r="E33" s="33">
        <v>0</v>
      </c>
      <c r="F33" s="33">
        <v>7500000</v>
      </c>
      <c r="G33" s="33">
        <v>-2000000</v>
      </c>
      <c r="H33" s="43">
        <f t="shared" si="5"/>
        <v>7500000</v>
      </c>
      <c r="I33" s="33">
        <v>0</v>
      </c>
      <c r="J33" s="34">
        <v>0</v>
      </c>
      <c r="K33" s="44">
        <f t="shared" si="6"/>
        <v>7500000</v>
      </c>
      <c r="L33" s="45">
        <f t="shared" si="7"/>
        <v>0</v>
      </c>
      <c r="M33" s="45">
        <f t="shared" si="8"/>
        <v>7500000</v>
      </c>
    </row>
    <row r="34" spans="1:13" ht="21.75" customHeight="1" x14ac:dyDescent="0.25">
      <c r="A34" s="31" t="s">
        <v>57</v>
      </c>
      <c r="B34" s="38" t="s">
        <v>58</v>
      </c>
      <c r="C34" s="34">
        <v>500000</v>
      </c>
      <c r="D34" s="34">
        <v>0</v>
      </c>
      <c r="E34" s="33">
        <v>0</v>
      </c>
      <c r="F34" s="33">
        <v>0</v>
      </c>
      <c r="G34" s="33">
        <v>0</v>
      </c>
      <c r="H34" s="43">
        <f>SUM(C34:G34)</f>
        <v>500000</v>
      </c>
      <c r="I34" s="33">
        <v>0</v>
      </c>
      <c r="J34" s="34">
        <v>0</v>
      </c>
      <c r="K34" s="44">
        <f>H34-J34</f>
        <v>500000</v>
      </c>
      <c r="L34" s="45">
        <f>I34-J34</f>
        <v>0</v>
      </c>
      <c r="M34" s="45">
        <f>K34-L34</f>
        <v>500000</v>
      </c>
    </row>
    <row r="35" spans="1:13" ht="21.75" customHeight="1" x14ac:dyDescent="0.25">
      <c r="A35" s="39" t="s">
        <v>59</v>
      </c>
      <c r="B35" s="40"/>
      <c r="C35" s="41">
        <f t="shared" ref="C35:M35" si="9">SUM(C28:C34)</f>
        <v>13560958.629999999</v>
      </c>
      <c r="D35" s="41">
        <f t="shared" si="9"/>
        <v>8554337.4499999993</v>
      </c>
      <c r="E35" s="41">
        <f t="shared" si="9"/>
        <v>0</v>
      </c>
      <c r="F35" s="41">
        <f t="shared" si="9"/>
        <v>15750000</v>
      </c>
      <c r="G35" s="41">
        <f t="shared" si="9"/>
        <v>0</v>
      </c>
      <c r="H35" s="41">
        <f t="shared" si="9"/>
        <v>37865296.079999998</v>
      </c>
      <c r="I35" s="41">
        <f t="shared" si="9"/>
        <v>12515320.819999998</v>
      </c>
      <c r="J35" s="41">
        <f t="shared" si="9"/>
        <v>8979017.8399999999</v>
      </c>
      <c r="K35" s="41">
        <f t="shared" si="9"/>
        <v>28886278.240000002</v>
      </c>
      <c r="L35" s="41">
        <f t="shared" si="9"/>
        <v>3536302.98</v>
      </c>
      <c r="M35" s="41">
        <f t="shared" si="9"/>
        <v>25349975.259999998</v>
      </c>
    </row>
    <row r="36" spans="1:13" ht="21.75" customHeight="1" x14ac:dyDescent="0.25">
      <c r="A36" s="31" t="s">
        <v>60</v>
      </c>
      <c r="B36" s="38" t="s">
        <v>61</v>
      </c>
      <c r="C36" s="33">
        <v>0</v>
      </c>
      <c r="D36" s="33">
        <v>400000</v>
      </c>
      <c r="E36" s="33">
        <v>0</v>
      </c>
      <c r="F36" s="33">
        <v>0</v>
      </c>
      <c r="G36" s="33">
        <v>-50000</v>
      </c>
      <c r="H36" s="34">
        <f>SUM(C36:G36)</f>
        <v>350000</v>
      </c>
      <c r="I36" s="33">
        <v>0</v>
      </c>
      <c r="J36" s="34">
        <v>0</v>
      </c>
      <c r="K36" s="33">
        <f>H36-J36</f>
        <v>350000</v>
      </c>
      <c r="L36" s="35">
        <f>I36-J36</f>
        <v>0</v>
      </c>
      <c r="M36" s="35">
        <f>K36-L36</f>
        <v>350000</v>
      </c>
    </row>
    <row r="37" spans="1:13" s="46" customFormat="1" ht="18" customHeight="1" x14ac:dyDescent="0.25">
      <c r="A37" s="31" t="s">
        <v>62</v>
      </c>
      <c r="B37" s="38" t="s">
        <v>63</v>
      </c>
      <c r="C37" s="33">
        <v>0</v>
      </c>
      <c r="D37" s="33">
        <v>659310</v>
      </c>
      <c r="E37" s="33">
        <v>0</v>
      </c>
      <c r="F37" s="33">
        <v>0</v>
      </c>
      <c r="G37" s="33">
        <v>0</v>
      </c>
      <c r="H37" s="34">
        <f>SUM(C37:G37)</f>
        <v>659310</v>
      </c>
      <c r="I37" s="33">
        <v>0</v>
      </c>
      <c r="J37" s="34">
        <v>0</v>
      </c>
      <c r="K37" s="33">
        <f>H37-J37</f>
        <v>659310</v>
      </c>
      <c r="L37" s="35">
        <f>I37-J37</f>
        <v>0</v>
      </c>
      <c r="M37" s="35">
        <f>K37-L37</f>
        <v>659310</v>
      </c>
    </row>
    <row r="38" spans="1:13" ht="18.75" customHeight="1" x14ac:dyDescent="0.25">
      <c r="A38" s="31" t="s">
        <v>64</v>
      </c>
      <c r="B38" s="38" t="s">
        <v>65</v>
      </c>
      <c r="C38" s="33">
        <v>0</v>
      </c>
      <c r="D38" s="33">
        <v>263036.79999999999</v>
      </c>
      <c r="E38" s="33">
        <v>0</v>
      </c>
      <c r="F38" s="33">
        <v>0</v>
      </c>
      <c r="G38" s="33">
        <v>0</v>
      </c>
      <c r="H38" s="34">
        <f>SUM(C38:G38)</f>
        <v>263036.79999999999</v>
      </c>
      <c r="I38" s="33">
        <v>253468.79999999999</v>
      </c>
      <c r="J38" s="34">
        <v>0</v>
      </c>
      <c r="K38" s="33">
        <f>H38-J38</f>
        <v>263036.79999999999</v>
      </c>
      <c r="L38" s="35">
        <f>I38-J38</f>
        <v>253468.79999999999</v>
      </c>
      <c r="M38" s="35">
        <f>K38-L38</f>
        <v>9568</v>
      </c>
    </row>
    <row r="39" spans="1:13" ht="17.25" customHeight="1" x14ac:dyDescent="0.25">
      <c r="A39" s="31" t="s">
        <v>66</v>
      </c>
      <c r="B39" s="38" t="s">
        <v>67</v>
      </c>
      <c r="C39" s="33">
        <v>100000</v>
      </c>
      <c r="D39" s="33">
        <v>450000</v>
      </c>
      <c r="E39" s="33">
        <v>0</v>
      </c>
      <c r="F39" s="33">
        <v>0</v>
      </c>
      <c r="G39" s="33">
        <v>0</v>
      </c>
      <c r="H39" s="34">
        <f>SUM(C39:G39)</f>
        <v>550000</v>
      </c>
      <c r="I39" s="34">
        <v>0</v>
      </c>
      <c r="J39" s="33">
        <v>0</v>
      </c>
      <c r="K39" s="33">
        <f>H39-J39</f>
        <v>550000</v>
      </c>
      <c r="L39" s="35">
        <f>I39-J39</f>
        <v>0</v>
      </c>
      <c r="M39" s="35">
        <f>K39-L39</f>
        <v>550000</v>
      </c>
    </row>
    <row r="40" spans="1:13" ht="17.25" customHeight="1" thickBot="1" x14ac:dyDescent="0.3">
      <c r="A40" s="47" t="s">
        <v>68</v>
      </c>
      <c r="B40" s="48"/>
      <c r="C40" s="41">
        <f t="shared" ref="C40:M40" si="10">SUM(C36:C39)</f>
        <v>100000</v>
      </c>
      <c r="D40" s="41">
        <f t="shared" si="10"/>
        <v>1772346.8</v>
      </c>
      <c r="E40" s="41">
        <f t="shared" si="10"/>
        <v>0</v>
      </c>
      <c r="F40" s="41">
        <f t="shared" si="10"/>
        <v>0</v>
      </c>
      <c r="G40" s="41">
        <f t="shared" si="10"/>
        <v>-50000</v>
      </c>
      <c r="H40" s="41">
        <f t="shared" si="10"/>
        <v>1822346.8</v>
      </c>
      <c r="I40" s="41">
        <f t="shared" si="10"/>
        <v>253468.79999999999</v>
      </c>
      <c r="J40" s="41">
        <f t="shared" si="10"/>
        <v>0</v>
      </c>
      <c r="K40" s="41">
        <f t="shared" si="10"/>
        <v>1822346.8</v>
      </c>
      <c r="L40" s="41">
        <f t="shared" si="10"/>
        <v>253468.79999999999</v>
      </c>
      <c r="M40" s="41">
        <f t="shared" si="10"/>
        <v>1568878</v>
      </c>
    </row>
    <row r="41" spans="1:13" ht="17.25" customHeight="1" thickTop="1" x14ac:dyDescent="0.25">
      <c r="A41" s="31" t="s">
        <v>69</v>
      </c>
      <c r="B41" s="38" t="s">
        <v>70</v>
      </c>
      <c r="C41" s="33">
        <v>1235022.53</v>
      </c>
      <c r="D41" s="34">
        <v>0</v>
      </c>
      <c r="E41" s="33">
        <v>0</v>
      </c>
      <c r="F41" s="33">
        <v>0</v>
      </c>
      <c r="G41" s="33">
        <v>0</v>
      </c>
      <c r="H41" s="34">
        <f>SUM(C41:G41)</f>
        <v>1235022.53</v>
      </c>
      <c r="I41" s="33">
        <v>1235022.53</v>
      </c>
      <c r="J41" s="33">
        <v>1235022.53</v>
      </c>
      <c r="K41" s="33">
        <f>H41-J41</f>
        <v>0</v>
      </c>
      <c r="L41" s="35">
        <f>I41-J41</f>
        <v>0</v>
      </c>
      <c r="M41" s="35">
        <f>K41-L41</f>
        <v>0</v>
      </c>
    </row>
    <row r="42" spans="1:13" ht="17.25" customHeight="1" x14ac:dyDescent="0.25">
      <c r="A42" s="31" t="s">
        <v>71</v>
      </c>
      <c r="B42" s="38" t="s">
        <v>72</v>
      </c>
      <c r="C42" s="33">
        <v>986087.19</v>
      </c>
      <c r="D42" s="34">
        <v>0</v>
      </c>
      <c r="E42" s="33">
        <v>0</v>
      </c>
      <c r="F42" s="33">
        <v>0</v>
      </c>
      <c r="G42" s="33">
        <v>0</v>
      </c>
      <c r="H42" s="34">
        <f>SUM(C42:G42)</f>
        <v>986087.19</v>
      </c>
      <c r="I42" s="33">
        <v>986087.19</v>
      </c>
      <c r="J42" s="33">
        <v>986087.19</v>
      </c>
      <c r="K42" s="33">
        <f>H42-J42</f>
        <v>0</v>
      </c>
      <c r="L42" s="35">
        <f>I42-J42</f>
        <v>0</v>
      </c>
      <c r="M42" s="35">
        <f>K42-L42</f>
        <v>0</v>
      </c>
    </row>
    <row r="43" spans="1:13" ht="14.25" customHeight="1" x14ac:dyDescent="0.25">
      <c r="A43" s="31" t="s">
        <v>73</v>
      </c>
      <c r="B43" s="38" t="s">
        <v>74</v>
      </c>
      <c r="C43" s="33">
        <v>2045573.55</v>
      </c>
      <c r="D43" s="34">
        <v>0</v>
      </c>
      <c r="E43" s="33">
        <v>0</v>
      </c>
      <c r="F43" s="33">
        <v>0</v>
      </c>
      <c r="G43" s="33">
        <v>0</v>
      </c>
      <c r="H43" s="34">
        <f>SUM(C43:G43)</f>
        <v>2045573.55</v>
      </c>
      <c r="I43" s="33">
        <v>2045573.55</v>
      </c>
      <c r="J43" s="33">
        <v>2045573.55</v>
      </c>
      <c r="K43" s="33">
        <f>H43-J43</f>
        <v>0</v>
      </c>
      <c r="L43" s="35">
        <f>I43-J43</f>
        <v>0</v>
      </c>
      <c r="M43" s="35">
        <f>K43-L43</f>
        <v>0</v>
      </c>
    </row>
    <row r="44" spans="1:13" ht="18.600000000000001" customHeight="1" x14ac:dyDescent="0.25">
      <c r="A44" s="31" t="s">
        <v>75</v>
      </c>
      <c r="B44" s="38" t="s">
        <v>76</v>
      </c>
      <c r="C44" s="33">
        <v>1457104.92</v>
      </c>
      <c r="D44" s="34">
        <v>0</v>
      </c>
      <c r="E44" s="33">
        <v>0</v>
      </c>
      <c r="F44" s="33">
        <v>0</v>
      </c>
      <c r="G44" s="33">
        <v>0</v>
      </c>
      <c r="H44" s="34">
        <f>SUM(C44:G44)</f>
        <v>1457104.92</v>
      </c>
      <c r="I44" s="33">
        <v>1457104.92</v>
      </c>
      <c r="J44" s="33">
        <v>1457104.92</v>
      </c>
      <c r="K44" s="33">
        <f>H44-J44</f>
        <v>0</v>
      </c>
      <c r="L44" s="35">
        <f>I44-J44</f>
        <v>0</v>
      </c>
      <c r="M44" s="35">
        <f>K44-L44</f>
        <v>0</v>
      </c>
    </row>
    <row r="45" spans="1:13" ht="17.25" customHeight="1" x14ac:dyDescent="0.25">
      <c r="A45" s="31" t="s">
        <v>77</v>
      </c>
      <c r="B45" s="38" t="s">
        <v>78</v>
      </c>
      <c r="C45" s="33">
        <v>6368688.79</v>
      </c>
      <c r="D45" s="34">
        <v>0</v>
      </c>
      <c r="E45" s="33">
        <v>0</v>
      </c>
      <c r="F45" s="33">
        <v>0</v>
      </c>
      <c r="G45" s="33">
        <v>0</v>
      </c>
      <c r="H45" s="34">
        <f>SUM(C45:G45)</f>
        <v>6368688.79</v>
      </c>
      <c r="I45" s="33">
        <v>6368688.79</v>
      </c>
      <c r="J45" s="33">
        <v>6368688.79</v>
      </c>
      <c r="K45" s="33">
        <f>H45-J45</f>
        <v>0</v>
      </c>
      <c r="L45" s="35">
        <f>I45-J45</f>
        <v>0</v>
      </c>
      <c r="M45" s="35">
        <f>K45-L45</f>
        <v>0</v>
      </c>
    </row>
    <row r="46" spans="1:13" ht="18" customHeight="1" x14ac:dyDescent="0.25">
      <c r="A46" s="39" t="s">
        <v>79</v>
      </c>
      <c r="B46" s="40"/>
      <c r="C46" s="41">
        <f t="shared" ref="C46:M46" si="11">SUM(C41:C45)</f>
        <v>12092476.98</v>
      </c>
      <c r="D46" s="41">
        <f t="shared" si="11"/>
        <v>0</v>
      </c>
      <c r="E46" s="41">
        <f t="shared" si="11"/>
        <v>0</v>
      </c>
      <c r="F46" s="41">
        <f t="shared" si="11"/>
        <v>0</v>
      </c>
      <c r="G46" s="41">
        <f t="shared" si="11"/>
        <v>0</v>
      </c>
      <c r="H46" s="41">
        <f t="shared" si="11"/>
        <v>12092476.98</v>
      </c>
      <c r="I46" s="41">
        <f t="shared" si="11"/>
        <v>12092476.98</v>
      </c>
      <c r="J46" s="41">
        <f t="shared" si="11"/>
        <v>12092476.98</v>
      </c>
      <c r="K46" s="41">
        <f t="shared" si="11"/>
        <v>0</v>
      </c>
      <c r="L46" s="41">
        <f t="shared" si="11"/>
        <v>0</v>
      </c>
      <c r="M46" s="41">
        <f t="shared" si="11"/>
        <v>0</v>
      </c>
    </row>
    <row r="47" spans="1:13" s="46" customFormat="1" ht="17.45" customHeight="1" thickBot="1" x14ac:dyDescent="0.3">
      <c r="A47" s="49" t="s">
        <v>80</v>
      </c>
      <c r="B47" s="49"/>
      <c r="C47" s="50">
        <f t="shared" ref="C47:M47" si="12">C27+C35+C46+C40</f>
        <v>28153435.609999999</v>
      </c>
      <c r="D47" s="50">
        <f t="shared" si="12"/>
        <v>17280651.100000001</v>
      </c>
      <c r="E47" s="50">
        <f t="shared" si="12"/>
        <v>11000000</v>
      </c>
      <c r="F47" s="50">
        <f t="shared" si="12"/>
        <v>15750000</v>
      </c>
      <c r="G47" s="50">
        <f t="shared" si="12"/>
        <v>-209226.85</v>
      </c>
      <c r="H47" s="50">
        <f t="shared" si="12"/>
        <v>71974859.859999999</v>
      </c>
      <c r="I47" s="50">
        <f t="shared" si="12"/>
        <v>44145325.449999988</v>
      </c>
      <c r="J47" s="50">
        <f t="shared" si="12"/>
        <v>24721049.25</v>
      </c>
      <c r="K47" s="50">
        <f t="shared" si="12"/>
        <v>47253810.609999999</v>
      </c>
      <c r="L47" s="50">
        <f t="shared" si="12"/>
        <v>19424276.199999999</v>
      </c>
      <c r="M47" s="50">
        <f t="shared" si="12"/>
        <v>27829534.409999996</v>
      </c>
    </row>
    <row r="48" spans="1:13" ht="17.25" customHeight="1" thickTop="1" thickBot="1" x14ac:dyDescent="0.3">
      <c r="A48" s="18" t="s">
        <v>2</v>
      </c>
      <c r="B48" s="18" t="s">
        <v>3</v>
      </c>
      <c r="C48" s="19" t="s">
        <v>4</v>
      </c>
      <c r="D48" s="20"/>
      <c r="E48" s="20"/>
      <c r="F48" s="20"/>
      <c r="G48" s="20"/>
      <c r="H48" s="21"/>
      <c r="I48" s="22" t="s">
        <v>5</v>
      </c>
      <c r="J48" s="23" t="s">
        <v>6</v>
      </c>
      <c r="K48" s="23" t="s">
        <v>7</v>
      </c>
      <c r="L48" s="24" t="s">
        <v>8</v>
      </c>
      <c r="M48" s="24" t="s">
        <v>9</v>
      </c>
    </row>
    <row r="49" spans="1:13" ht="17.25" customHeight="1" thickTop="1" thickBot="1" x14ac:dyDescent="0.3">
      <c r="A49" s="25"/>
      <c r="B49" s="25"/>
      <c r="C49" s="26" t="s">
        <v>10</v>
      </c>
      <c r="D49" s="26" t="s">
        <v>11</v>
      </c>
      <c r="E49" s="26" t="s">
        <v>12</v>
      </c>
      <c r="F49" s="27" t="s">
        <v>13</v>
      </c>
      <c r="G49" s="26" t="s">
        <v>14</v>
      </c>
      <c r="H49" s="26" t="s">
        <v>15</v>
      </c>
      <c r="I49" s="28"/>
      <c r="J49" s="29"/>
      <c r="K49" s="29"/>
      <c r="L49" s="30"/>
      <c r="M49" s="30"/>
    </row>
    <row r="50" spans="1:13" s="52" customFormat="1" ht="18.600000000000001" customHeight="1" thickTop="1" x14ac:dyDescent="0.25">
      <c r="A50" s="31" t="s">
        <v>81</v>
      </c>
      <c r="B50" s="51" t="s">
        <v>82</v>
      </c>
      <c r="C50" s="33">
        <v>0</v>
      </c>
      <c r="D50" s="33">
        <v>292544.37</v>
      </c>
      <c r="E50" s="33">
        <v>0</v>
      </c>
      <c r="F50" s="33">
        <v>0</v>
      </c>
      <c r="G50" s="33">
        <v>0</v>
      </c>
      <c r="H50" s="34">
        <f>SUM(C50:G50)</f>
        <v>292544.37</v>
      </c>
      <c r="I50" s="33">
        <v>190870.71</v>
      </c>
      <c r="J50" s="34">
        <v>0</v>
      </c>
      <c r="K50" s="33">
        <f>H50-J50</f>
        <v>292544.37</v>
      </c>
      <c r="L50" s="35">
        <f>I50-J50</f>
        <v>190870.71</v>
      </c>
      <c r="M50" s="35">
        <f>K50-L50</f>
        <v>101673.66</v>
      </c>
    </row>
    <row r="51" spans="1:13" s="52" customFormat="1" ht="18.600000000000001" customHeight="1" x14ac:dyDescent="0.25">
      <c r="A51" s="31" t="s">
        <v>83</v>
      </c>
      <c r="B51" s="51" t="s">
        <v>84</v>
      </c>
      <c r="C51" s="33">
        <v>0</v>
      </c>
      <c r="D51" s="33">
        <v>2800000</v>
      </c>
      <c r="E51" s="33">
        <v>0</v>
      </c>
      <c r="F51" s="33">
        <v>0</v>
      </c>
      <c r="G51" s="33">
        <v>0</v>
      </c>
      <c r="H51" s="34">
        <f>SUM(C51:G51)</f>
        <v>2800000</v>
      </c>
      <c r="I51" s="33">
        <v>0</v>
      </c>
      <c r="J51" s="34">
        <v>0</v>
      </c>
      <c r="K51" s="33">
        <f>H51-J51</f>
        <v>2800000</v>
      </c>
      <c r="L51" s="35">
        <f>I51-J51</f>
        <v>0</v>
      </c>
      <c r="M51" s="35">
        <f>K51-L51</f>
        <v>2800000</v>
      </c>
    </row>
    <row r="52" spans="1:13" s="52" customFormat="1" ht="18.600000000000001" customHeight="1" x14ac:dyDescent="0.25">
      <c r="A52" s="31" t="s">
        <v>85</v>
      </c>
      <c r="B52" s="51" t="s">
        <v>86</v>
      </c>
      <c r="C52" s="33">
        <v>0</v>
      </c>
      <c r="D52" s="33">
        <v>400</v>
      </c>
      <c r="E52" s="33">
        <v>0</v>
      </c>
      <c r="F52" s="33">
        <v>0</v>
      </c>
      <c r="G52" s="33">
        <v>0</v>
      </c>
      <c r="H52" s="34">
        <f>SUM(C52:G52)</f>
        <v>400</v>
      </c>
      <c r="I52" s="33">
        <v>181.68</v>
      </c>
      <c r="J52" s="34">
        <v>0</v>
      </c>
      <c r="K52" s="33">
        <f>H52-J52</f>
        <v>400</v>
      </c>
      <c r="L52" s="35">
        <f>I52-J52</f>
        <v>181.68</v>
      </c>
      <c r="M52" s="35">
        <f>K52-L52</f>
        <v>218.32</v>
      </c>
    </row>
    <row r="53" spans="1:13" s="52" customFormat="1" ht="18.600000000000001" customHeight="1" x14ac:dyDescent="0.25">
      <c r="A53" s="31" t="s">
        <v>87</v>
      </c>
      <c r="B53" s="51" t="s">
        <v>88</v>
      </c>
      <c r="C53" s="33">
        <v>0</v>
      </c>
      <c r="D53" s="33">
        <v>600</v>
      </c>
      <c r="E53" s="33">
        <v>0</v>
      </c>
      <c r="F53" s="33">
        <v>0</v>
      </c>
      <c r="G53" s="33">
        <v>0</v>
      </c>
      <c r="H53" s="34">
        <f>SUM(C53:G53)</f>
        <v>600</v>
      </c>
      <c r="I53" s="33">
        <v>223.2</v>
      </c>
      <c r="J53" s="34">
        <v>0</v>
      </c>
      <c r="K53" s="33">
        <f>H53-J53</f>
        <v>600</v>
      </c>
      <c r="L53" s="35">
        <f>I53-J53</f>
        <v>223.2</v>
      </c>
      <c r="M53" s="35">
        <f>K53-L53</f>
        <v>376.8</v>
      </c>
    </row>
    <row r="54" spans="1:13" ht="18.75" customHeight="1" x14ac:dyDescent="0.25">
      <c r="A54" s="39" t="s">
        <v>44</v>
      </c>
      <c r="B54" s="40"/>
      <c r="C54" s="41">
        <f>SUM(C50:C53)</f>
        <v>0</v>
      </c>
      <c r="D54" s="41">
        <f t="shared" ref="D54:M54" si="13">SUM(D50:D53)</f>
        <v>3093544.37</v>
      </c>
      <c r="E54" s="41">
        <f t="shared" si="13"/>
        <v>0</v>
      </c>
      <c r="F54" s="41">
        <f t="shared" si="13"/>
        <v>0</v>
      </c>
      <c r="G54" s="41">
        <f t="shared" si="13"/>
        <v>0</v>
      </c>
      <c r="H54" s="41">
        <f t="shared" si="13"/>
        <v>3093544.37</v>
      </c>
      <c r="I54" s="41">
        <f t="shared" si="13"/>
        <v>191275.59</v>
      </c>
      <c r="J54" s="41">
        <f t="shared" si="13"/>
        <v>0</v>
      </c>
      <c r="K54" s="41">
        <f t="shared" si="13"/>
        <v>3093544.37</v>
      </c>
      <c r="L54" s="41">
        <f t="shared" si="13"/>
        <v>191275.59</v>
      </c>
      <c r="M54" s="41">
        <f t="shared" si="13"/>
        <v>2902268.78</v>
      </c>
    </row>
    <row r="55" spans="1:13" ht="18.75" customHeight="1" x14ac:dyDescent="0.25">
      <c r="A55" s="31" t="s">
        <v>89</v>
      </c>
      <c r="B55" s="38" t="s">
        <v>90</v>
      </c>
      <c r="C55" s="33">
        <v>0</v>
      </c>
      <c r="D55" s="33">
        <v>2951440.61</v>
      </c>
      <c r="E55" s="33">
        <v>0</v>
      </c>
      <c r="F55" s="33">
        <v>0</v>
      </c>
      <c r="G55" s="33">
        <v>0</v>
      </c>
      <c r="H55" s="34">
        <f>SUM(C55:G55)</f>
        <v>2951440.61</v>
      </c>
      <c r="I55" s="34">
        <v>2786696.59</v>
      </c>
      <c r="J55" s="34">
        <v>288005.65999999997</v>
      </c>
      <c r="K55" s="33">
        <f>H55-J55</f>
        <v>2663434.9499999997</v>
      </c>
      <c r="L55" s="35">
        <f>I55-J55</f>
        <v>2498690.9299999997</v>
      </c>
      <c r="M55" s="35">
        <f>K55-L55</f>
        <v>164744.02000000002</v>
      </c>
    </row>
    <row r="56" spans="1:13" ht="18.75" customHeight="1" x14ac:dyDescent="0.25">
      <c r="A56" s="31" t="s">
        <v>91</v>
      </c>
      <c r="B56" s="38" t="s">
        <v>92</v>
      </c>
      <c r="C56" s="33">
        <v>0</v>
      </c>
      <c r="D56" s="33">
        <v>11080850.09</v>
      </c>
      <c r="E56" s="33">
        <v>0</v>
      </c>
      <c r="F56" s="33">
        <v>0</v>
      </c>
      <c r="G56" s="33">
        <v>0</v>
      </c>
      <c r="H56" s="34">
        <f>SUM(C56:G56)</f>
        <v>11080850.09</v>
      </c>
      <c r="I56" s="33">
        <v>0</v>
      </c>
      <c r="J56" s="34">
        <v>0</v>
      </c>
      <c r="K56" s="33">
        <f>H56-J56</f>
        <v>11080850.09</v>
      </c>
      <c r="L56" s="35">
        <f>I56-J56</f>
        <v>0</v>
      </c>
      <c r="M56" s="35">
        <f>K56-L56</f>
        <v>11080850.09</v>
      </c>
    </row>
    <row r="57" spans="1:13" s="46" customFormat="1" ht="15" customHeight="1" x14ac:dyDescent="0.25">
      <c r="A57" s="31" t="s">
        <v>93</v>
      </c>
      <c r="B57" s="38" t="s">
        <v>94</v>
      </c>
      <c r="C57" s="33">
        <v>0</v>
      </c>
      <c r="D57" s="33">
        <v>14000000</v>
      </c>
      <c r="E57" s="33">
        <v>0</v>
      </c>
      <c r="F57" s="33">
        <v>0</v>
      </c>
      <c r="G57" s="33">
        <v>0</v>
      </c>
      <c r="H57" s="34">
        <f>SUM(C57:G57)</f>
        <v>14000000</v>
      </c>
      <c r="I57" s="33">
        <v>0</v>
      </c>
      <c r="J57" s="34">
        <v>0</v>
      </c>
      <c r="K57" s="33">
        <f>H57-J57</f>
        <v>14000000</v>
      </c>
      <c r="L57" s="35">
        <f>I57-J57</f>
        <v>0</v>
      </c>
      <c r="M57" s="35">
        <f>K57-L57</f>
        <v>14000000</v>
      </c>
    </row>
    <row r="58" spans="1:13" ht="18.75" customHeight="1" x14ac:dyDescent="0.25">
      <c r="A58" s="31" t="s">
        <v>95</v>
      </c>
      <c r="B58" s="38" t="s">
        <v>96</v>
      </c>
      <c r="C58" s="33">
        <v>0</v>
      </c>
      <c r="D58" s="33">
        <v>291564.67</v>
      </c>
      <c r="E58" s="33">
        <v>0</v>
      </c>
      <c r="F58" s="33">
        <v>0</v>
      </c>
      <c r="G58" s="33">
        <v>0</v>
      </c>
      <c r="H58" s="34">
        <f>SUM(C58:G58)</f>
        <v>291564.67</v>
      </c>
      <c r="I58" s="33">
        <v>291543.43</v>
      </c>
      <c r="J58" s="34">
        <v>0</v>
      </c>
      <c r="K58" s="33">
        <f>H58-J58</f>
        <v>291564.67</v>
      </c>
      <c r="L58" s="35">
        <f>I58-J58</f>
        <v>291543.43</v>
      </c>
      <c r="M58" s="35">
        <f>K58-L58</f>
        <v>21.239999999990687</v>
      </c>
    </row>
    <row r="59" spans="1:13" ht="18.75" customHeight="1" x14ac:dyDescent="0.25">
      <c r="A59" s="39" t="s">
        <v>59</v>
      </c>
      <c r="B59" s="40"/>
      <c r="C59" s="41">
        <f>SUM(C55:C58)</f>
        <v>0</v>
      </c>
      <c r="D59" s="41">
        <f t="shared" ref="D59:M59" si="14">SUM(D55:D58)</f>
        <v>28323855.370000001</v>
      </c>
      <c r="E59" s="41">
        <f t="shared" si="14"/>
        <v>0</v>
      </c>
      <c r="F59" s="41">
        <f t="shared" si="14"/>
        <v>0</v>
      </c>
      <c r="G59" s="41">
        <f t="shared" si="14"/>
        <v>0</v>
      </c>
      <c r="H59" s="41">
        <f t="shared" si="14"/>
        <v>28323855.370000001</v>
      </c>
      <c r="I59" s="41">
        <f t="shared" si="14"/>
        <v>3078240.02</v>
      </c>
      <c r="J59" s="41">
        <f t="shared" si="14"/>
        <v>288005.65999999997</v>
      </c>
      <c r="K59" s="41">
        <f t="shared" si="14"/>
        <v>28035849.710000001</v>
      </c>
      <c r="L59" s="41">
        <f t="shared" si="14"/>
        <v>2790234.36</v>
      </c>
      <c r="M59" s="41">
        <f t="shared" si="14"/>
        <v>25245615.349999998</v>
      </c>
    </row>
    <row r="60" spans="1:13" ht="18.75" customHeight="1" x14ac:dyDescent="0.25">
      <c r="A60" s="31" t="s">
        <v>97</v>
      </c>
      <c r="B60" s="38" t="s">
        <v>98</v>
      </c>
      <c r="C60" s="34">
        <v>0</v>
      </c>
      <c r="D60" s="34">
        <v>21600</v>
      </c>
      <c r="E60" s="33">
        <v>0</v>
      </c>
      <c r="F60" s="33">
        <v>0</v>
      </c>
      <c r="G60" s="33">
        <v>0</v>
      </c>
      <c r="H60" s="34">
        <f>SUM(C60:G60)</f>
        <v>21600</v>
      </c>
      <c r="I60" s="34">
        <v>21600</v>
      </c>
      <c r="J60" s="33">
        <v>0</v>
      </c>
      <c r="K60" s="33">
        <f>H60-J60</f>
        <v>21600</v>
      </c>
      <c r="L60" s="35">
        <f>I60-J60</f>
        <v>21600</v>
      </c>
      <c r="M60" s="35">
        <f>K60-L60</f>
        <v>0</v>
      </c>
    </row>
    <row r="61" spans="1:13" ht="19.5" customHeight="1" x14ac:dyDescent="0.25">
      <c r="A61" s="39" t="s">
        <v>68</v>
      </c>
      <c r="B61" s="40"/>
      <c r="C61" s="41">
        <f>SUM(C60)</f>
        <v>0</v>
      </c>
      <c r="D61" s="41">
        <f t="shared" ref="D61:M61" si="15">SUM(D60)</f>
        <v>21600</v>
      </c>
      <c r="E61" s="41">
        <f t="shared" si="15"/>
        <v>0</v>
      </c>
      <c r="F61" s="41">
        <f t="shared" si="15"/>
        <v>0</v>
      </c>
      <c r="G61" s="41">
        <f t="shared" si="15"/>
        <v>0</v>
      </c>
      <c r="H61" s="41">
        <f t="shared" si="15"/>
        <v>21600</v>
      </c>
      <c r="I61" s="41">
        <f t="shared" si="15"/>
        <v>21600</v>
      </c>
      <c r="J61" s="41">
        <f t="shared" si="15"/>
        <v>0</v>
      </c>
      <c r="K61" s="41">
        <f t="shared" si="15"/>
        <v>21600</v>
      </c>
      <c r="L61" s="41">
        <f t="shared" si="15"/>
        <v>21600</v>
      </c>
      <c r="M61" s="41">
        <f t="shared" si="15"/>
        <v>0</v>
      </c>
    </row>
    <row r="62" spans="1:13" s="46" customFormat="1" ht="16.899999999999999" customHeight="1" x14ac:dyDescent="0.25">
      <c r="A62" s="31" t="s">
        <v>99</v>
      </c>
      <c r="B62" s="53" t="s">
        <v>100</v>
      </c>
      <c r="C62" s="33">
        <v>0</v>
      </c>
      <c r="D62" s="33">
        <v>221973.01</v>
      </c>
      <c r="E62" s="33">
        <v>0</v>
      </c>
      <c r="F62" s="33">
        <v>0</v>
      </c>
      <c r="G62" s="33">
        <v>0</v>
      </c>
      <c r="H62" s="34">
        <f>SUM(C62:G62)</f>
        <v>221973.01</v>
      </c>
      <c r="I62" s="33">
        <v>221973.01</v>
      </c>
      <c r="J62" s="34">
        <v>0</v>
      </c>
      <c r="K62" s="33">
        <f>H62-J62</f>
        <v>221973.01</v>
      </c>
      <c r="L62" s="35">
        <f>I62-J62</f>
        <v>221973.01</v>
      </c>
      <c r="M62" s="35">
        <f>K62-L62</f>
        <v>0</v>
      </c>
    </row>
    <row r="63" spans="1:13" ht="22.5" customHeight="1" x14ac:dyDescent="0.25">
      <c r="A63" s="31" t="s">
        <v>101</v>
      </c>
      <c r="B63" s="53" t="s">
        <v>102</v>
      </c>
      <c r="C63" s="33">
        <v>0</v>
      </c>
      <c r="D63" s="44">
        <v>0</v>
      </c>
      <c r="E63" s="33">
        <v>0</v>
      </c>
      <c r="F63" s="33">
        <v>0</v>
      </c>
      <c r="G63" s="33">
        <v>0</v>
      </c>
      <c r="H63" s="54">
        <f>SUM(C63:G63)</f>
        <v>0</v>
      </c>
      <c r="I63" s="33">
        <v>0</v>
      </c>
      <c r="J63" s="34">
        <v>0</v>
      </c>
      <c r="K63" s="54">
        <f>H63-J63</f>
        <v>0</v>
      </c>
      <c r="L63" s="54">
        <f>I63-J63</f>
        <v>0</v>
      </c>
      <c r="M63" s="54">
        <f>H63-L63</f>
        <v>0</v>
      </c>
    </row>
    <row r="64" spans="1:13" s="46" customFormat="1" ht="18" customHeight="1" x14ac:dyDescent="0.25">
      <c r="A64" s="31" t="s">
        <v>103</v>
      </c>
      <c r="B64" s="53" t="s">
        <v>104</v>
      </c>
      <c r="C64" s="33">
        <v>0</v>
      </c>
      <c r="D64" s="44">
        <v>600000</v>
      </c>
      <c r="E64" s="33">
        <v>0</v>
      </c>
      <c r="F64" s="33">
        <v>0</v>
      </c>
      <c r="G64" s="33">
        <v>-600000</v>
      </c>
      <c r="H64" s="54">
        <f>SUM(C64:G64)</f>
        <v>0</v>
      </c>
      <c r="I64" s="33">
        <v>0</v>
      </c>
      <c r="J64" s="34">
        <v>0</v>
      </c>
      <c r="K64" s="54">
        <f>H64-J64</f>
        <v>0</v>
      </c>
      <c r="L64" s="54">
        <f>I64-J64</f>
        <v>0</v>
      </c>
      <c r="M64" s="54">
        <f>K64-L64</f>
        <v>0</v>
      </c>
    </row>
    <row r="65" spans="1:13" s="46" customFormat="1" ht="18" customHeight="1" x14ac:dyDescent="0.25">
      <c r="A65" s="31" t="s">
        <v>105</v>
      </c>
      <c r="B65" s="53" t="s">
        <v>106</v>
      </c>
      <c r="C65" s="33">
        <v>0</v>
      </c>
      <c r="D65" s="33">
        <v>0</v>
      </c>
      <c r="E65" s="33">
        <v>0</v>
      </c>
      <c r="F65" s="33">
        <v>0</v>
      </c>
      <c r="G65" s="33">
        <v>146000</v>
      </c>
      <c r="H65" s="54">
        <f>SUM(C65:G65)</f>
        <v>146000</v>
      </c>
      <c r="I65" s="33">
        <v>143016</v>
      </c>
      <c r="J65" s="34">
        <v>131688</v>
      </c>
      <c r="K65" s="54">
        <f>H65-J65</f>
        <v>14312</v>
      </c>
      <c r="L65" s="54">
        <f>I65-J65</f>
        <v>11328</v>
      </c>
      <c r="M65" s="54">
        <f>K65-L65</f>
        <v>2984</v>
      </c>
    </row>
    <row r="66" spans="1:13" s="46" customFormat="1" ht="18" customHeight="1" x14ac:dyDescent="0.25">
      <c r="A66" s="31" t="s">
        <v>107</v>
      </c>
      <c r="B66" s="53" t="s">
        <v>108</v>
      </c>
      <c r="C66" s="33">
        <v>0</v>
      </c>
      <c r="D66" s="33">
        <v>0</v>
      </c>
      <c r="E66" s="33">
        <v>0</v>
      </c>
      <c r="F66" s="33">
        <v>0</v>
      </c>
      <c r="G66" s="33">
        <v>454000</v>
      </c>
      <c r="H66" s="54">
        <f>SUM(C66:G66)</f>
        <v>454000</v>
      </c>
      <c r="I66" s="33">
        <v>453215.28</v>
      </c>
      <c r="J66" s="34">
        <v>417317.04</v>
      </c>
      <c r="K66" s="54">
        <f>H66-J66</f>
        <v>36682.960000000021</v>
      </c>
      <c r="L66" s="54">
        <f>I66-J66</f>
        <v>35898.240000000049</v>
      </c>
      <c r="M66" s="54">
        <f>K66-L66</f>
        <v>784.71999999997206</v>
      </c>
    </row>
    <row r="67" spans="1:13" ht="21.75" customHeight="1" x14ac:dyDescent="0.25">
      <c r="A67" s="39" t="s">
        <v>109</v>
      </c>
      <c r="B67" s="40"/>
      <c r="C67" s="41">
        <f>SUM(C62:C66)</f>
        <v>0</v>
      </c>
      <c r="D67" s="41">
        <f t="shared" ref="D67:M67" si="16">SUM(D62:D66)</f>
        <v>821973.01</v>
      </c>
      <c r="E67" s="41">
        <f t="shared" si="16"/>
        <v>0</v>
      </c>
      <c r="F67" s="41">
        <f t="shared" si="16"/>
        <v>0</v>
      </c>
      <c r="G67" s="41">
        <f t="shared" si="16"/>
        <v>0</v>
      </c>
      <c r="H67" s="41">
        <f t="shared" si="16"/>
        <v>821973.01</v>
      </c>
      <c r="I67" s="41">
        <f t="shared" si="16"/>
        <v>818204.29</v>
      </c>
      <c r="J67" s="41">
        <f t="shared" si="16"/>
        <v>549005.04</v>
      </c>
      <c r="K67" s="41">
        <f t="shared" si="16"/>
        <v>272967.97000000003</v>
      </c>
      <c r="L67" s="41">
        <f t="shared" si="16"/>
        <v>269199.25000000006</v>
      </c>
      <c r="M67" s="41">
        <f t="shared" si="16"/>
        <v>3768.7199999999721</v>
      </c>
    </row>
    <row r="68" spans="1:13" ht="14.25" customHeight="1" x14ac:dyDescent="0.25">
      <c r="A68" s="31" t="s">
        <v>110</v>
      </c>
      <c r="B68" s="38" t="s">
        <v>111</v>
      </c>
      <c r="C68" s="34">
        <v>0</v>
      </c>
      <c r="D68" s="33">
        <v>133200</v>
      </c>
      <c r="E68" s="33">
        <v>0</v>
      </c>
      <c r="F68" s="33">
        <v>0</v>
      </c>
      <c r="G68" s="33">
        <v>0</v>
      </c>
      <c r="H68" s="34">
        <f>SUM(C68:G68)</f>
        <v>133200</v>
      </c>
      <c r="I68" s="33">
        <v>133200</v>
      </c>
      <c r="J68" s="33">
        <v>0</v>
      </c>
      <c r="K68" s="33">
        <f>H68-J68</f>
        <v>133200</v>
      </c>
      <c r="L68" s="35">
        <f>I68-J68</f>
        <v>133200</v>
      </c>
      <c r="M68" s="35">
        <f>K68-L68</f>
        <v>0</v>
      </c>
    </row>
    <row r="69" spans="1:13" ht="14.25" customHeight="1" x14ac:dyDescent="0.25">
      <c r="A69" s="31" t="s">
        <v>112</v>
      </c>
      <c r="B69" s="38" t="s">
        <v>113</v>
      </c>
      <c r="C69" s="34">
        <v>0</v>
      </c>
      <c r="D69" s="33">
        <v>1080941.51</v>
      </c>
      <c r="E69" s="33">
        <v>0</v>
      </c>
      <c r="F69" s="33">
        <v>0</v>
      </c>
      <c r="G69" s="33">
        <v>0</v>
      </c>
      <c r="H69" s="34">
        <f>SUM(C69:G69)</f>
        <v>1080941.51</v>
      </c>
      <c r="I69" s="33">
        <v>137562.23000000001</v>
      </c>
      <c r="J69" s="33">
        <v>0</v>
      </c>
      <c r="K69" s="33">
        <f>H69-J69</f>
        <v>1080941.51</v>
      </c>
      <c r="L69" s="35">
        <f>I69-J69</f>
        <v>137562.23000000001</v>
      </c>
      <c r="M69" s="35">
        <f>K69-L69</f>
        <v>943379.28</v>
      </c>
    </row>
    <row r="70" spans="1:13" ht="14.25" customHeight="1" x14ac:dyDescent="0.25">
      <c r="A70" s="39" t="s">
        <v>114</v>
      </c>
      <c r="B70" s="40"/>
      <c r="C70" s="41">
        <f t="shared" ref="C70:M70" si="17">SUM(C68:C69)</f>
        <v>0</v>
      </c>
      <c r="D70" s="41">
        <f t="shared" si="17"/>
        <v>1214141.51</v>
      </c>
      <c r="E70" s="41">
        <f>SUM(E68:E69)</f>
        <v>0</v>
      </c>
      <c r="F70" s="41">
        <f t="shared" si="17"/>
        <v>0</v>
      </c>
      <c r="G70" s="41">
        <f t="shared" si="17"/>
        <v>0</v>
      </c>
      <c r="H70" s="41">
        <f t="shared" si="17"/>
        <v>1214141.51</v>
      </c>
      <c r="I70" s="41">
        <f t="shared" si="17"/>
        <v>270762.23</v>
      </c>
      <c r="J70" s="41">
        <f t="shared" si="17"/>
        <v>0</v>
      </c>
      <c r="K70" s="41">
        <f t="shared" si="17"/>
        <v>1214141.51</v>
      </c>
      <c r="L70" s="41">
        <f t="shared" si="17"/>
        <v>270762.23</v>
      </c>
      <c r="M70" s="41">
        <f t="shared" si="17"/>
        <v>943379.28</v>
      </c>
    </row>
    <row r="71" spans="1:13" s="46" customFormat="1" ht="16.149999999999999" customHeight="1" x14ac:dyDescent="0.25">
      <c r="A71" s="49" t="s">
        <v>115</v>
      </c>
      <c r="B71" s="49"/>
      <c r="C71" s="50">
        <f t="shared" ref="C71:M71" si="18">C54+C59+C61+C67+C70</f>
        <v>0</v>
      </c>
      <c r="D71" s="50">
        <f t="shared" si="18"/>
        <v>33475114.260000005</v>
      </c>
      <c r="E71" s="50">
        <f>E54+E59+E61+E67+E70</f>
        <v>0</v>
      </c>
      <c r="F71" s="50">
        <f t="shared" si="18"/>
        <v>0</v>
      </c>
      <c r="G71" s="50">
        <f t="shared" si="18"/>
        <v>0</v>
      </c>
      <c r="H71" s="50">
        <f t="shared" si="18"/>
        <v>33475114.260000005</v>
      </c>
      <c r="I71" s="50">
        <f t="shared" si="18"/>
        <v>4380082.13</v>
      </c>
      <c r="J71" s="50">
        <f t="shared" si="18"/>
        <v>837010.7</v>
      </c>
      <c r="K71" s="50">
        <f t="shared" si="18"/>
        <v>32638103.560000002</v>
      </c>
      <c r="L71" s="50">
        <f t="shared" si="18"/>
        <v>3543071.4299999997</v>
      </c>
      <c r="M71" s="50">
        <f t="shared" si="18"/>
        <v>29095032.129999999</v>
      </c>
    </row>
    <row r="72" spans="1:13" ht="15.75" customHeight="1" x14ac:dyDescent="0.25">
      <c r="A72" s="31" t="s">
        <v>116</v>
      </c>
      <c r="B72" s="38" t="s">
        <v>117</v>
      </c>
      <c r="C72" s="33">
        <v>1000000</v>
      </c>
      <c r="D72" s="33">
        <v>584880</v>
      </c>
      <c r="E72" s="33">
        <v>0</v>
      </c>
      <c r="F72" s="33">
        <v>0</v>
      </c>
      <c r="G72" s="33">
        <v>-116000</v>
      </c>
      <c r="H72" s="34">
        <f t="shared" ref="H72:H77" si="19">SUM(C72:G72)</f>
        <v>1468880</v>
      </c>
      <c r="I72" s="33">
        <v>339.6</v>
      </c>
      <c r="J72" s="34">
        <v>0</v>
      </c>
      <c r="K72" s="33">
        <f t="shared" ref="K72:K77" si="20">H72-J72</f>
        <v>1468880</v>
      </c>
      <c r="L72" s="35">
        <f t="shared" ref="L72:L77" si="21">I72-J72</f>
        <v>339.6</v>
      </c>
      <c r="M72" s="35">
        <f t="shared" ref="M72:M77" si="22">K72-L72</f>
        <v>1468540.4</v>
      </c>
    </row>
    <row r="73" spans="1:13" ht="21" customHeight="1" x14ac:dyDescent="0.25">
      <c r="A73" s="31" t="s">
        <v>118</v>
      </c>
      <c r="B73" s="38" t="s">
        <v>119</v>
      </c>
      <c r="C73" s="33">
        <v>890028.68</v>
      </c>
      <c r="D73" s="33">
        <v>5459517.1900000004</v>
      </c>
      <c r="E73" s="33">
        <v>0</v>
      </c>
      <c r="F73" s="33">
        <v>0</v>
      </c>
      <c r="G73" s="33">
        <v>29000</v>
      </c>
      <c r="H73" s="34">
        <f t="shared" si="19"/>
        <v>6378545.8700000001</v>
      </c>
      <c r="I73" s="33">
        <v>6378359.9299999997</v>
      </c>
      <c r="J73" s="34">
        <v>2667132.25</v>
      </c>
      <c r="K73" s="33">
        <f t="shared" si="20"/>
        <v>3711413.62</v>
      </c>
      <c r="L73" s="35">
        <f t="shared" si="21"/>
        <v>3711227.6799999997</v>
      </c>
      <c r="M73" s="35">
        <f t="shared" si="22"/>
        <v>185.94000000040978</v>
      </c>
    </row>
    <row r="74" spans="1:13" ht="21" customHeight="1" x14ac:dyDescent="0.25">
      <c r="A74" s="31" t="s">
        <v>120</v>
      </c>
      <c r="B74" s="53" t="s">
        <v>121</v>
      </c>
      <c r="C74" s="33">
        <v>4800000</v>
      </c>
      <c r="D74" s="33">
        <v>0</v>
      </c>
      <c r="E74" s="33">
        <v>0</v>
      </c>
      <c r="F74" s="33">
        <v>0</v>
      </c>
      <c r="G74" s="33">
        <v>1352000</v>
      </c>
      <c r="H74" s="34">
        <f t="shared" si="19"/>
        <v>6152000</v>
      </c>
      <c r="I74" s="33">
        <v>6151884.2599999998</v>
      </c>
      <c r="J74" s="34">
        <v>0</v>
      </c>
      <c r="K74" s="33">
        <f t="shared" si="20"/>
        <v>6152000</v>
      </c>
      <c r="L74" s="35">
        <f t="shared" si="21"/>
        <v>6151884.2599999998</v>
      </c>
      <c r="M74" s="35">
        <f t="shared" si="22"/>
        <v>115.74000000022352</v>
      </c>
    </row>
    <row r="75" spans="1:13" s="46" customFormat="1" ht="18" customHeight="1" x14ac:dyDescent="0.25">
      <c r="A75" s="31" t="s">
        <v>122</v>
      </c>
      <c r="B75" s="38" t="s">
        <v>123</v>
      </c>
      <c r="C75" s="33">
        <v>0</v>
      </c>
      <c r="D75" s="33">
        <v>5049.76</v>
      </c>
      <c r="E75" s="33">
        <v>0</v>
      </c>
      <c r="F75" s="33">
        <v>0</v>
      </c>
      <c r="G75" s="33">
        <v>-5049.76</v>
      </c>
      <c r="H75" s="34">
        <f t="shared" si="19"/>
        <v>0</v>
      </c>
      <c r="I75" s="33">
        <v>0</v>
      </c>
      <c r="J75" s="34">
        <v>0</v>
      </c>
      <c r="K75" s="33">
        <f t="shared" si="20"/>
        <v>0</v>
      </c>
      <c r="L75" s="35">
        <f t="shared" si="21"/>
        <v>0</v>
      </c>
      <c r="M75" s="35">
        <f t="shared" si="22"/>
        <v>0</v>
      </c>
    </row>
    <row r="76" spans="1:13" s="52" customFormat="1" ht="18.600000000000001" customHeight="1" x14ac:dyDescent="0.25">
      <c r="A76" s="31" t="s">
        <v>124</v>
      </c>
      <c r="B76" s="38" t="s">
        <v>125</v>
      </c>
      <c r="C76" s="34">
        <v>1200000</v>
      </c>
      <c r="D76" s="34">
        <v>7333485.7999999998</v>
      </c>
      <c r="E76" s="33">
        <v>0</v>
      </c>
      <c r="F76" s="33">
        <v>0</v>
      </c>
      <c r="G76" s="33">
        <v>-1265000</v>
      </c>
      <c r="H76" s="34">
        <f t="shared" si="19"/>
        <v>7268485.8000000007</v>
      </c>
      <c r="I76" s="34">
        <v>7267552.9199999999</v>
      </c>
      <c r="J76" s="33">
        <v>1689887.65</v>
      </c>
      <c r="K76" s="33">
        <f t="shared" si="20"/>
        <v>5578598.1500000004</v>
      </c>
      <c r="L76" s="35">
        <f t="shared" si="21"/>
        <v>5577665.2699999996</v>
      </c>
      <c r="M76" s="35">
        <f t="shared" si="22"/>
        <v>932.88000000081956</v>
      </c>
    </row>
    <row r="77" spans="1:13" ht="17.25" customHeight="1" x14ac:dyDescent="0.25">
      <c r="A77" s="31" t="s">
        <v>126</v>
      </c>
      <c r="B77" s="38" t="s">
        <v>127</v>
      </c>
      <c r="C77" s="34">
        <v>0</v>
      </c>
      <c r="D77" s="34">
        <v>162472.63</v>
      </c>
      <c r="E77" s="33">
        <v>0</v>
      </c>
      <c r="F77" s="33">
        <v>0</v>
      </c>
      <c r="G77" s="33">
        <v>-3280.4</v>
      </c>
      <c r="H77" s="34">
        <f t="shared" si="19"/>
        <v>159192.23000000001</v>
      </c>
      <c r="I77" s="34">
        <v>159192.23000000001</v>
      </c>
      <c r="J77" s="33">
        <v>0</v>
      </c>
      <c r="K77" s="33">
        <f t="shared" si="20"/>
        <v>159192.23000000001</v>
      </c>
      <c r="L77" s="35">
        <f t="shared" si="21"/>
        <v>159192.23000000001</v>
      </c>
      <c r="M77" s="35">
        <f t="shared" si="22"/>
        <v>0</v>
      </c>
    </row>
    <row r="78" spans="1:13" ht="17.25" customHeight="1" x14ac:dyDescent="0.25">
      <c r="A78" s="39" t="s">
        <v>44</v>
      </c>
      <c r="B78" s="40"/>
      <c r="C78" s="41">
        <f t="shared" ref="C78:M78" si="23">SUM(C72:C77)</f>
        <v>7890028.6799999997</v>
      </c>
      <c r="D78" s="41">
        <f t="shared" si="23"/>
        <v>13545405.380000001</v>
      </c>
      <c r="E78" s="41"/>
      <c r="F78" s="41">
        <f t="shared" si="23"/>
        <v>0</v>
      </c>
      <c r="G78" s="41">
        <f t="shared" si="23"/>
        <v>-8330.1600000000089</v>
      </c>
      <c r="H78" s="41">
        <f t="shared" si="23"/>
        <v>21427103.900000002</v>
      </c>
      <c r="I78" s="41">
        <f t="shared" si="23"/>
        <v>19957328.940000001</v>
      </c>
      <c r="J78" s="41">
        <f t="shared" si="23"/>
        <v>4357019.9000000004</v>
      </c>
      <c r="K78" s="41">
        <f t="shared" si="23"/>
        <v>17070084.000000004</v>
      </c>
      <c r="L78" s="41">
        <f t="shared" si="23"/>
        <v>15600309.039999999</v>
      </c>
      <c r="M78" s="41">
        <f t="shared" si="23"/>
        <v>1469774.9600000014</v>
      </c>
    </row>
    <row r="79" spans="1:13" ht="17.25" customHeight="1" x14ac:dyDescent="0.25">
      <c r="A79" s="31" t="s">
        <v>128</v>
      </c>
      <c r="B79" s="38" t="s">
        <v>129</v>
      </c>
      <c r="C79" s="33">
        <v>0</v>
      </c>
      <c r="D79" s="33">
        <v>1836000</v>
      </c>
      <c r="E79" s="33">
        <v>0</v>
      </c>
      <c r="F79" s="33">
        <v>0</v>
      </c>
      <c r="G79" s="33">
        <v>577557.01</v>
      </c>
      <c r="H79" s="34">
        <f>SUM(C79:G79)</f>
        <v>2413557.0099999998</v>
      </c>
      <c r="I79" s="33">
        <v>2409478.36</v>
      </c>
      <c r="J79" s="34">
        <v>275404.53999999998</v>
      </c>
      <c r="K79" s="33">
        <f>H79-J79</f>
        <v>2138152.4699999997</v>
      </c>
      <c r="L79" s="35">
        <f>I79-J79</f>
        <v>2134073.8199999998</v>
      </c>
      <c r="M79" s="35">
        <f>K79-L79</f>
        <v>4078.6499999999069</v>
      </c>
    </row>
    <row r="80" spans="1:13" s="46" customFormat="1" ht="15" customHeight="1" x14ac:dyDescent="0.25">
      <c r="A80" s="31" t="s">
        <v>130</v>
      </c>
      <c r="B80" s="38" t="s">
        <v>131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4">
        <f t="shared" ref="H80:H88" si="24">SUM(C80:G80)</f>
        <v>0</v>
      </c>
      <c r="I80" s="33">
        <v>0</v>
      </c>
      <c r="J80" s="34">
        <v>0</v>
      </c>
      <c r="K80" s="33">
        <f t="shared" ref="K80:K88" si="25">H80-J80</f>
        <v>0</v>
      </c>
      <c r="L80" s="35">
        <f t="shared" ref="L80:L88" si="26">I80-J80</f>
        <v>0</v>
      </c>
      <c r="M80" s="35">
        <f>K80-L80</f>
        <v>0</v>
      </c>
    </row>
    <row r="81" spans="1:13" ht="15.75" customHeight="1" x14ac:dyDescent="0.25">
      <c r="A81" s="31" t="s">
        <v>132</v>
      </c>
      <c r="B81" s="38" t="s">
        <v>133</v>
      </c>
      <c r="C81" s="33">
        <v>5000000</v>
      </c>
      <c r="D81" s="33">
        <v>652692.41</v>
      </c>
      <c r="E81" s="33">
        <v>0</v>
      </c>
      <c r="F81" s="33">
        <v>0</v>
      </c>
      <c r="G81" s="33">
        <v>542000</v>
      </c>
      <c r="H81" s="34">
        <f t="shared" si="24"/>
        <v>6194692.4100000001</v>
      </c>
      <c r="I81" s="33">
        <v>6194559.7199999997</v>
      </c>
      <c r="J81" s="34">
        <v>639843.52</v>
      </c>
      <c r="K81" s="33">
        <f t="shared" si="25"/>
        <v>5554848.8900000006</v>
      </c>
      <c r="L81" s="35">
        <f t="shared" si="26"/>
        <v>5554716.1999999993</v>
      </c>
      <c r="M81" s="35">
        <f t="shared" ref="M81:M87" si="27">K81-L81</f>
        <v>132.6900000013411</v>
      </c>
    </row>
    <row r="82" spans="1:13" ht="15.75" customHeight="1" x14ac:dyDescent="0.25">
      <c r="A82" s="31" t="s">
        <v>134</v>
      </c>
      <c r="B82" s="38" t="s">
        <v>135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  <c r="H82" s="34">
        <f t="shared" si="24"/>
        <v>0</v>
      </c>
      <c r="I82" s="33">
        <v>0</v>
      </c>
      <c r="J82" s="34">
        <v>0</v>
      </c>
      <c r="K82" s="33">
        <f t="shared" si="25"/>
        <v>0</v>
      </c>
      <c r="L82" s="35">
        <f t="shared" si="26"/>
        <v>0</v>
      </c>
      <c r="M82" s="35">
        <f t="shared" si="27"/>
        <v>0</v>
      </c>
    </row>
    <row r="83" spans="1:13" ht="15.75" customHeight="1" x14ac:dyDescent="0.25">
      <c r="A83" s="31" t="s">
        <v>136</v>
      </c>
      <c r="B83" s="38" t="s">
        <v>137</v>
      </c>
      <c r="C83" s="33">
        <v>0</v>
      </c>
      <c r="D83" s="33">
        <v>10637.14</v>
      </c>
      <c r="E83" s="33">
        <v>0</v>
      </c>
      <c r="F83" s="33">
        <v>0</v>
      </c>
      <c r="G83" s="33">
        <v>0</v>
      </c>
      <c r="H83" s="34">
        <f t="shared" si="24"/>
        <v>10637.14</v>
      </c>
      <c r="I83" s="33">
        <v>0</v>
      </c>
      <c r="J83" s="34">
        <v>0</v>
      </c>
      <c r="K83" s="33">
        <f t="shared" si="25"/>
        <v>10637.14</v>
      </c>
      <c r="L83" s="35">
        <f t="shared" si="26"/>
        <v>0</v>
      </c>
      <c r="M83" s="35">
        <f t="shared" si="27"/>
        <v>10637.14</v>
      </c>
    </row>
    <row r="84" spans="1:13" ht="15.75" customHeight="1" x14ac:dyDescent="0.25">
      <c r="A84" s="31" t="s">
        <v>138</v>
      </c>
      <c r="B84" s="38" t="s">
        <v>139</v>
      </c>
      <c r="C84" s="33">
        <v>0</v>
      </c>
      <c r="D84" s="33">
        <v>138096</v>
      </c>
      <c r="E84" s="33">
        <v>0</v>
      </c>
      <c r="F84" s="33">
        <v>0</v>
      </c>
      <c r="G84" s="33">
        <v>-112000</v>
      </c>
      <c r="H84" s="34">
        <f>SUM(C84:G84)</f>
        <v>26096</v>
      </c>
      <c r="I84" s="33">
        <v>1980</v>
      </c>
      <c r="J84" s="34">
        <v>0</v>
      </c>
      <c r="K84" s="33">
        <f>H84-J84</f>
        <v>26096</v>
      </c>
      <c r="L84" s="35">
        <f>I84-J84</f>
        <v>1980</v>
      </c>
      <c r="M84" s="35">
        <f t="shared" si="27"/>
        <v>24116</v>
      </c>
    </row>
    <row r="85" spans="1:13" ht="22.5" customHeight="1" x14ac:dyDescent="0.25">
      <c r="A85" s="31" t="s">
        <v>140</v>
      </c>
      <c r="B85" s="38" t="s">
        <v>141</v>
      </c>
      <c r="C85" s="33">
        <v>0</v>
      </c>
      <c r="D85" s="33">
        <v>4589196.9400000004</v>
      </c>
      <c r="E85" s="33">
        <v>0</v>
      </c>
      <c r="F85" s="33">
        <v>0</v>
      </c>
      <c r="G85" s="33">
        <v>2226300</v>
      </c>
      <c r="H85" s="34">
        <f t="shared" si="24"/>
        <v>6815496.9400000004</v>
      </c>
      <c r="I85" s="33">
        <v>5721495.5999999996</v>
      </c>
      <c r="J85" s="34">
        <v>3313906.34</v>
      </c>
      <c r="K85" s="33">
        <f t="shared" si="25"/>
        <v>3501590.6000000006</v>
      </c>
      <c r="L85" s="35">
        <f t="shared" si="26"/>
        <v>2407589.2599999998</v>
      </c>
      <c r="M85" s="35">
        <f t="shared" si="27"/>
        <v>1094001.3400000008</v>
      </c>
    </row>
    <row r="86" spans="1:13" ht="21.75" customHeight="1" x14ac:dyDescent="0.25">
      <c r="A86" s="31" t="s">
        <v>142</v>
      </c>
      <c r="B86" s="53" t="s">
        <v>143</v>
      </c>
      <c r="C86" s="33">
        <v>500000</v>
      </c>
      <c r="D86" s="33">
        <v>822001.45</v>
      </c>
      <c r="E86" s="33">
        <v>2226300</v>
      </c>
      <c r="F86" s="33">
        <v>0</v>
      </c>
      <c r="G86" s="33">
        <v>-3233300</v>
      </c>
      <c r="H86" s="34">
        <f>SUM(C86:G86)</f>
        <v>315001.45000000019</v>
      </c>
      <c r="I86" s="33">
        <v>0</v>
      </c>
      <c r="J86" s="34">
        <v>0</v>
      </c>
      <c r="K86" s="33">
        <f>H86-J86</f>
        <v>315001.45000000019</v>
      </c>
      <c r="L86" s="35">
        <f>I86-J86</f>
        <v>0</v>
      </c>
      <c r="M86" s="35">
        <f>K86-L86</f>
        <v>315001.45000000019</v>
      </c>
    </row>
    <row r="87" spans="1:13" ht="21.75" customHeight="1" x14ac:dyDescent="0.25">
      <c r="A87" s="31" t="s">
        <v>144</v>
      </c>
      <c r="B87" s="53" t="s">
        <v>145</v>
      </c>
      <c r="C87" s="33">
        <v>0</v>
      </c>
      <c r="D87" s="33">
        <v>0</v>
      </c>
      <c r="E87" s="33">
        <v>0</v>
      </c>
      <c r="F87" s="33">
        <v>0</v>
      </c>
      <c r="G87" s="33">
        <v>217000</v>
      </c>
      <c r="H87" s="34">
        <f t="shared" si="24"/>
        <v>217000</v>
      </c>
      <c r="I87" s="33">
        <v>0</v>
      </c>
      <c r="J87" s="34">
        <v>0</v>
      </c>
      <c r="K87" s="33">
        <f t="shared" si="25"/>
        <v>217000</v>
      </c>
      <c r="L87" s="35">
        <f t="shared" si="26"/>
        <v>0</v>
      </c>
      <c r="M87" s="35">
        <f t="shared" si="27"/>
        <v>217000</v>
      </c>
    </row>
    <row r="88" spans="1:13" ht="21.75" customHeight="1" x14ac:dyDescent="0.25">
      <c r="A88" s="31" t="s">
        <v>146</v>
      </c>
      <c r="B88" s="36" t="s">
        <v>147</v>
      </c>
      <c r="C88" s="33">
        <v>0</v>
      </c>
      <c r="D88" s="44">
        <v>135296.68</v>
      </c>
      <c r="E88" s="33">
        <v>0</v>
      </c>
      <c r="F88" s="33">
        <v>0</v>
      </c>
      <c r="G88" s="33">
        <v>0</v>
      </c>
      <c r="H88" s="43">
        <f t="shared" si="24"/>
        <v>135296.68</v>
      </c>
      <c r="I88" s="43">
        <v>135296.68</v>
      </c>
      <c r="J88" s="34">
        <v>0</v>
      </c>
      <c r="K88" s="43">
        <f t="shared" si="25"/>
        <v>135296.68</v>
      </c>
      <c r="L88" s="43">
        <f t="shared" si="26"/>
        <v>135296.68</v>
      </c>
      <c r="M88" s="43">
        <f>H88-L88</f>
        <v>0</v>
      </c>
    </row>
    <row r="89" spans="1:13" ht="14.25" customHeight="1" x14ac:dyDescent="0.25">
      <c r="A89" s="39" t="s">
        <v>59</v>
      </c>
      <c r="B89" s="40"/>
      <c r="C89" s="41">
        <f t="shared" ref="C89:M89" si="28">SUM(C79:C88)</f>
        <v>5500000</v>
      </c>
      <c r="D89" s="41">
        <f t="shared" si="28"/>
        <v>8183920.6200000001</v>
      </c>
      <c r="E89" s="41">
        <f t="shared" si="28"/>
        <v>2226300</v>
      </c>
      <c r="F89" s="41">
        <f t="shared" si="28"/>
        <v>0</v>
      </c>
      <c r="G89" s="41">
        <f t="shared" si="28"/>
        <v>217557.00999999978</v>
      </c>
      <c r="H89" s="41">
        <f t="shared" si="28"/>
        <v>16127777.629999999</v>
      </c>
      <c r="I89" s="41">
        <f t="shared" si="28"/>
        <v>14462810.359999999</v>
      </c>
      <c r="J89" s="41">
        <f t="shared" si="28"/>
        <v>4229154.4000000004</v>
      </c>
      <c r="K89" s="41">
        <f t="shared" si="28"/>
        <v>11898623.23</v>
      </c>
      <c r="L89" s="41">
        <f t="shared" si="28"/>
        <v>10233655.959999999</v>
      </c>
      <c r="M89" s="41">
        <f t="shared" si="28"/>
        <v>1664967.2700000021</v>
      </c>
    </row>
    <row r="90" spans="1:13" ht="18.600000000000001" customHeight="1" thickBot="1" x14ac:dyDescent="0.3">
      <c r="A90" s="49" t="s">
        <v>148</v>
      </c>
      <c r="B90" s="49"/>
      <c r="C90" s="50">
        <f t="shared" ref="C90:M90" si="29">C78+C89</f>
        <v>13390028.68</v>
      </c>
      <c r="D90" s="50">
        <f t="shared" si="29"/>
        <v>21729326</v>
      </c>
      <c r="E90" s="50">
        <f t="shared" si="29"/>
        <v>2226300</v>
      </c>
      <c r="F90" s="50">
        <f t="shared" si="29"/>
        <v>0</v>
      </c>
      <c r="G90" s="50">
        <f t="shared" si="29"/>
        <v>209226.84999999977</v>
      </c>
      <c r="H90" s="50">
        <f t="shared" si="29"/>
        <v>37554881.530000001</v>
      </c>
      <c r="I90" s="50">
        <f t="shared" si="29"/>
        <v>34420139.299999997</v>
      </c>
      <c r="J90" s="50">
        <f t="shared" si="29"/>
        <v>8586174.3000000007</v>
      </c>
      <c r="K90" s="50">
        <f t="shared" si="29"/>
        <v>28968707.230000004</v>
      </c>
      <c r="L90" s="50">
        <f t="shared" si="29"/>
        <v>25833965</v>
      </c>
      <c r="M90" s="50">
        <f t="shared" si="29"/>
        <v>3134742.2300000032</v>
      </c>
    </row>
    <row r="91" spans="1:13" ht="17.25" customHeight="1" thickTop="1" thickBot="1" x14ac:dyDescent="0.3">
      <c r="A91" s="18" t="s">
        <v>2</v>
      </c>
      <c r="B91" s="18" t="s">
        <v>3</v>
      </c>
      <c r="C91" s="19" t="s">
        <v>4</v>
      </c>
      <c r="D91" s="20"/>
      <c r="E91" s="20"/>
      <c r="F91" s="20"/>
      <c r="G91" s="20"/>
      <c r="H91" s="21"/>
      <c r="I91" s="22" t="s">
        <v>5</v>
      </c>
      <c r="J91" s="23" t="s">
        <v>6</v>
      </c>
      <c r="K91" s="23" t="s">
        <v>7</v>
      </c>
      <c r="L91" s="24" t="s">
        <v>8</v>
      </c>
      <c r="M91" s="24" t="s">
        <v>9</v>
      </c>
    </row>
    <row r="92" spans="1:13" ht="17.25" customHeight="1" thickTop="1" thickBot="1" x14ac:dyDescent="0.3">
      <c r="A92" s="25"/>
      <c r="B92" s="25"/>
      <c r="C92" s="26" t="s">
        <v>10</v>
      </c>
      <c r="D92" s="26" t="s">
        <v>11</v>
      </c>
      <c r="E92" s="26" t="s">
        <v>12</v>
      </c>
      <c r="F92" s="27" t="s">
        <v>13</v>
      </c>
      <c r="G92" s="26" t="s">
        <v>14</v>
      </c>
      <c r="H92" s="26" t="s">
        <v>15</v>
      </c>
      <c r="I92" s="28"/>
      <c r="J92" s="29"/>
      <c r="K92" s="29"/>
      <c r="L92" s="30"/>
      <c r="M92" s="30"/>
    </row>
    <row r="93" spans="1:13" ht="16.5" customHeight="1" thickTop="1" x14ac:dyDescent="0.25">
      <c r="A93" s="31" t="s">
        <v>149</v>
      </c>
      <c r="B93" s="38" t="s">
        <v>150</v>
      </c>
      <c r="C93" s="34">
        <v>0</v>
      </c>
      <c r="D93" s="34">
        <v>0</v>
      </c>
      <c r="E93" s="33">
        <v>0</v>
      </c>
      <c r="F93" s="33">
        <v>0</v>
      </c>
      <c r="G93" s="33">
        <v>0</v>
      </c>
      <c r="H93" s="34">
        <f>SUM(C93:G93)</f>
        <v>0</v>
      </c>
      <c r="I93" s="34">
        <v>0</v>
      </c>
      <c r="J93" s="33">
        <v>0</v>
      </c>
      <c r="K93" s="33">
        <f>H93-J93</f>
        <v>0</v>
      </c>
      <c r="L93" s="35">
        <f>I93-J93</f>
        <v>0</v>
      </c>
      <c r="M93" s="35">
        <f>K93-L93</f>
        <v>0</v>
      </c>
    </row>
    <row r="94" spans="1:13" s="46" customFormat="1" ht="15" customHeight="1" x14ac:dyDescent="0.25">
      <c r="A94" s="39" t="s">
        <v>59</v>
      </c>
      <c r="B94" s="40"/>
      <c r="C94" s="41">
        <f>SUM(C93)</f>
        <v>0</v>
      </c>
      <c r="D94" s="41">
        <f t="shared" ref="D94:M94" si="30">SUM(D93)</f>
        <v>0</v>
      </c>
      <c r="E94" s="41">
        <f t="shared" si="30"/>
        <v>0</v>
      </c>
      <c r="F94" s="41">
        <f t="shared" si="30"/>
        <v>0</v>
      </c>
      <c r="G94" s="41">
        <f t="shared" si="30"/>
        <v>0</v>
      </c>
      <c r="H94" s="41">
        <f t="shared" si="30"/>
        <v>0</v>
      </c>
      <c r="I94" s="41">
        <f t="shared" si="30"/>
        <v>0</v>
      </c>
      <c r="J94" s="41">
        <f t="shared" si="30"/>
        <v>0</v>
      </c>
      <c r="K94" s="41">
        <f t="shared" si="30"/>
        <v>0</v>
      </c>
      <c r="L94" s="41">
        <f t="shared" si="30"/>
        <v>0</v>
      </c>
      <c r="M94" s="41">
        <f t="shared" si="30"/>
        <v>0</v>
      </c>
    </row>
    <row r="95" spans="1:13" s="52" customFormat="1" ht="16.149999999999999" customHeight="1" x14ac:dyDescent="0.25">
      <c r="A95" s="31" t="s">
        <v>151</v>
      </c>
      <c r="B95" s="38" t="s">
        <v>152</v>
      </c>
      <c r="C95" s="33">
        <v>1700000</v>
      </c>
      <c r="D95" s="33">
        <v>2011651.16</v>
      </c>
      <c r="E95" s="33">
        <v>0</v>
      </c>
      <c r="F95" s="33">
        <v>0</v>
      </c>
      <c r="G95" s="33">
        <v>0</v>
      </c>
      <c r="H95" s="34">
        <f>SUM(C95:G95)</f>
        <v>3711651.16</v>
      </c>
      <c r="I95" s="33">
        <v>1513374.14</v>
      </c>
      <c r="J95" s="34">
        <v>283500</v>
      </c>
      <c r="K95" s="33">
        <f>H95-J95</f>
        <v>3428151.16</v>
      </c>
      <c r="L95" s="35">
        <f>I95-J95</f>
        <v>1229874.1399999999</v>
      </c>
      <c r="M95" s="35">
        <f>K95-L95</f>
        <v>2198277.0200000005</v>
      </c>
    </row>
    <row r="96" spans="1:13" ht="15.75" customHeight="1" x14ac:dyDescent="0.25">
      <c r="A96" s="39" t="s">
        <v>68</v>
      </c>
      <c r="B96" s="40"/>
      <c r="C96" s="41">
        <f t="shared" ref="C96:M96" si="31">SUM(C95:C95)</f>
        <v>1700000</v>
      </c>
      <c r="D96" s="41">
        <f t="shared" si="31"/>
        <v>2011651.16</v>
      </c>
      <c r="E96" s="41">
        <f>SUM(E95:E95)</f>
        <v>0</v>
      </c>
      <c r="F96" s="41">
        <f t="shared" si="31"/>
        <v>0</v>
      </c>
      <c r="G96" s="41">
        <f t="shared" si="31"/>
        <v>0</v>
      </c>
      <c r="H96" s="41">
        <f t="shared" si="31"/>
        <v>3711651.16</v>
      </c>
      <c r="I96" s="41">
        <f t="shared" si="31"/>
        <v>1513374.14</v>
      </c>
      <c r="J96" s="41">
        <f t="shared" si="31"/>
        <v>283500</v>
      </c>
      <c r="K96" s="41">
        <f t="shared" si="31"/>
        <v>3428151.16</v>
      </c>
      <c r="L96" s="41">
        <f t="shared" si="31"/>
        <v>1229874.1399999999</v>
      </c>
      <c r="M96" s="41">
        <f t="shared" si="31"/>
        <v>2198277.0200000005</v>
      </c>
    </row>
    <row r="97" spans="1:13" s="46" customFormat="1" ht="18" customHeight="1" x14ac:dyDescent="0.25">
      <c r="A97" s="49" t="s">
        <v>153</v>
      </c>
      <c r="B97" s="49"/>
      <c r="C97" s="50">
        <f t="shared" ref="C97:M97" si="32">C94+C96</f>
        <v>1700000</v>
      </c>
      <c r="D97" s="50">
        <f t="shared" si="32"/>
        <v>2011651.16</v>
      </c>
      <c r="E97" s="50">
        <f>E94+E96</f>
        <v>0</v>
      </c>
      <c r="F97" s="50">
        <f t="shared" si="32"/>
        <v>0</v>
      </c>
      <c r="G97" s="50">
        <f t="shared" si="32"/>
        <v>0</v>
      </c>
      <c r="H97" s="50">
        <f t="shared" si="32"/>
        <v>3711651.16</v>
      </c>
      <c r="I97" s="50">
        <f t="shared" si="32"/>
        <v>1513374.14</v>
      </c>
      <c r="J97" s="50">
        <f t="shared" si="32"/>
        <v>283500</v>
      </c>
      <c r="K97" s="50">
        <f t="shared" si="32"/>
        <v>3428151.16</v>
      </c>
      <c r="L97" s="50">
        <f t="shared" si="32"/>
        <v>1229874.1399999999</v>
      </c>
      <c r="M97" s="50">
        <f t="shared" si="32"/>
        <v>2198277.0200000005</v>
      </c>
    </row>
    <row r="98" spans="1:13" ht="36.75" customHeight="1" x14ac:dyDescent="0.25">
      <c r="A98" s="31" t="s">
        <v>154</v>
      </c>
      <c r="B98" s="53" t="s">
        <v>155</v>
      </c>
      <c r="C98" s="33">
        <v>0</v>
      </c>
      <c r="D98" s="33">
        <v>1000000</v>
      </c>
      <c r="E98" s="33">
        <v>0</v>
      </c>
      <c r="F98" s="33">
        <v>0</v>
      </c>
      <c r="G98" s="33">
        <v>0</v>
      </c>
      <c r="H98" s="34">
        <f>SUM(C98:G98)</f>
        <v>1000000</v>
      </c>
      <c r="I98" s="33">
        <v>0</v>
      </c>
      <c r="J98" s="34">
        <v>0</v>
      </c>
      <c r="K98" s="33">
        <f>H98-J98</f>
        <v>1000000</v>
      </c>
      <c r="L98" s="35">
        <f>I98-J98</f>
        <v>0</v>
      </c>
      <c r="M98" s="35">
        <f>K98-L98</f>
        <v>1000000</v>
      </c>
    </row>
    <row r="99" spans="1:13" ht="36.75" customHeight="1" x14ac:dyDescent="0.25">
      <c r="A99" s="31" t="s">
        <v>156</v>
      </c>
      <c r="B99" s="53" t="s">
        <v>157</v>
      </c>
      <c r="C99" s="33">
        <v>0</v>
      </c>
      <c r="D99" s="33">
        <v>0</v>
      </c>
      <c r="E99" s="33">
        <v>10000000</v>
      </c>
      <c r="F99" s="33">
        <v>0</v>
      </c>
      <c r="G99" s="33">
        <v>0</v>
      </c>
      <c r="H99" s="34">
        <f>SUM(C99:G99)</f>
        <v>10000000</v>
      </c>
      <c r="I99" s="33">
        <v>10000000</v>
      </c>
      <c r="J99" s="34">
        <v>0</v>
      </c>
      <c r="K99" s="33">
        <f>H99-J99</f>
        <v>10000000</v>
      </c>
      <c r="L99" s="35">
        <f>I99-J99</f>
        <v>10000000</v>
      </c>
      <c r="M99" s="35">
        <f>K99-L99</f>
        <v>0</v>
      </c>
    </row>
    <row r="100" spans="1:13" ht="36.75" customHeight="1" x14ac:dyDescent="0.25">
      <c r="A100" s="31" t="s">
        <v>158</v>
      </c>
      <c r="B100" s="53" t="s">
        <v>159</v>
      </c>
      <c r="C100" s="33">
        <v>3415041.37</v>
      </c>
      <c r="D100" s="33">
        <v>0</v>
      </c>
      <c r="E100" s="33">
        <v>1584958.63</v>
      </c>
      <c r="F100" s="33">
        <v>0</v>
      </c>
      <c r="G100" s="33">
        <v>0</v>
      </c>
      <c r="H100" s="34">
        <f>SUM(C100:G100)</f>
        <v>5000000</v>
      </c>
      <c r="I100" s="33">
        <v>0</v>
      </c>
      <c r="J100" s="34">
        <v>0</v>
      </c>
      <c r="K100" s="33">
        <f>H100-J100</f>
        <v>5000000</v>
      </c>
      <c r="L100" s="35">
        <f>I100-J100</f>
        <v>0</v>
      </c>
      <c r="M100" s="35">
        <f>K100-L100</f>
        <v>5000000</v>
      </c>
    </row>
    <row r="101" spans="1:13" s="46" customFormat="1" ht="47.25" customHeight="1" x14ac:dyDescent="0.25">
      <c r="A101" s="31" t="s">
        <v>160</v>
      </c>
      <c r="B101" s="53" t="s">
        <v>161</v>
      </c>
      <c r="C101" s="33">
        <v>1500000</v>
      </c>
      <c r="D101" s="33">
        <v>0</v>
      </c>
      <c r="E101" s="33">
        <v>0</v>
      </c>
      <c r="F101" s="33">
        <v>0</v>
      </c>
      <c r="G101" s="33">
        <v>0</v>
      </c>
      <c r="H101" s="34">
        <f>SUM(C101:G101)</f>
        <v>1500000</v>
      </c>
      <c r="I101" s="33">
        <v>1500000</v>
      </c>
      <c r="J101" s="34">
        <v>0</v>
      </c>
      <c r="K101" s="33">
        <f>H101-J101</f>
        <v>1500000</v>
      </c>
      <c r="L101" s="35">
        <f>I101-J101</f>
        <v>1500000</v>
      </c>
      <c r="M101" s="35">
        <f>K101-L101</f>
        <v>0</v>
      </c>
    </row>
    <row r="102" spans="1:13" ht="24.75" customHeight="1" x14ac:dyDescent="0.25">
      <c r="A102" s="39" t="s">
        <v>68</v>
      </c>
      <c r="B102" s="40"/>
      <c r="C102" s="41">
        <f t="shared" ref="C102:M102" si="33">SUM(C98:C101)</f>
        <v>4915041.37</v>
      </c>
      <c r="D102" s="41">
        <f t="shared" si="33"/>
        <v>1000000</v>
      </c>
      <c r="E102" s="41">
        <f>SUM(E98:E101)</f>
        <v>11584958.629999999</v>
      </c>
      <c r="F102" s="41">
        <f t="shared" si="33"/>
        <v>0</v>
      </c>
      <c r="G102" s="41">
        <f t="shared" si="33"/>
        <v>0</v>
      </c>
      <c r="H102" s="41">
        <f t="shared" si="33"/>
        <v>17500000</v>
      </c>
      <c r="I102" s="41">
        <f t="shared" si="33"/>
        <v>11500000</v>
      </c>
      <c r="J102" s="41">
        <f t="shared" si="33"/>
        <v>0</v>
      </c>
      <c r="K102" s="41">
        <f t="shared" si="33"/>
        <v>17500000</v>
      </c>
      <c r="L102" s="41">
        <f t="shared" si="33"/>
        <v>11500000</v>
      </c>
      <c r="M102" s="41">
        <f t="shared" si="33"/>
        <v>6000000</v>
      </c>
    </row>
    <row r="103" spans="1:13" ht="24.75" customHeight="1" x14ac:dyDescent="0.25">
      <c r="A103" s="49" t="s">
        <v>162</v>
      </c>
      <c r="B103" s="49"/>
      <c r="C103" s="50">
        <f t="shared" ref="C103:M103" si="34">C102</f>
        <v>4915041.37</v>
      </c>
      <c r="D103" s="50">
        <f t="shared" si="34"/>
        <v>1000000</v>
      </c>
      <c r="E103" s="50">
        <f>E102</f>
        <v>11584958.629999999</v>
      </c>
      <c r="F103" s="50">
        <f t="shared" si="34"/>
        <v>0</v>
      </c>
      <c r="G103" s="50">
        <f t="shared" si="34"/>
        <v>0</v>
      </c>
      <c r="H103" s="50">
        <f t="shared" si="34"/>
        <v>17500000</v>
      </c>
      <c r="I103" s="50">
        <f t="shared" si="34"/>
        <v>11500000</v>
      </c>
      <c r="J103" s="50">
        <f t="shared" si="34"/>
        <v>0</v>
      </c>
      <c r="K103" s="50">
        <f t="shared" si="34"/>
        <v>17500000</v>
      </c>
      <c r="L103" s="50">
        <f t="shared" si="34"/>
        <v>11500000</v>
      </c>
      <c r="M103" s="50">
        <f t="shared" si="34"/>
        <v>6000000</v>
      </c>
    </row>
    <row r="104" spans="1:13" ht="24.75" customHeight="1" x14ac:dyDescent="0.25">
      <c r="A104" s="31" t="s">
        <v>163</v>
      </c>
      <c r="B104" s="38" t="s">
        <v>164</v>
      </c>
      <c r="C104" s="34">
        <v>0</v>
      </c>
      <c r="D104" s="34">
        <v>0</v>
      </c>
      <c r="E104" s="33">
        <v>13636667.68</v>
      </c>
      <c r="F104" s="33">
        <v>0</v>
      </c>
      <c r="G104" s="33">
        <v>0</v>
      </c>
      <c r="H104" s="34">
        <f>SUM(C104:G104)</f>
        <v>13636667.68</v>
      </c>
      <c r="I104" s="33">
        <v>13636667.68</v>
      </c>
      <c r="J104" s="33">
        <v>13636667.68</v>
      </c>
      <c r="K104" s="33">
        <f>H104-J104</f>
        <v>0</v>
      </c>
      <c r="L104" s="35">
        <f>I104-J104</f>
        <v>0</v>
      </c>
      <c r="M104" s="35">
        <f>K104-L104</f>
        <v>0</v>
      </c>
    </row>
    <row r="105" spans="1:13" ht="24.75" customHeight="1" x14ac:dyDescent="0.25">
      <c r="A105" s="39" t="s">
        <v>44</v>
      </c>
      <c r="B105" s="40"/>
      <c r="C105" s="41">
        <f t="shared" ref="C105:M105" si="35">SUM(C104)</f>
        <v>0</v>
      </c>
      <c r="D105" s="41">
        <f t="shared" si="35"/>
        <v>0</v>
      </c>
      <c r="E105" s="41">
        <f>SUM(E104)</f>
        <v>13636667.68</v>
      </c>
      <c r="F105" s="41">
        <f t="shared" si="35"/>
        <v>0</v>
      </c>
      <c r="G105" s="41">
        <f t="shared" si="35"/>
        <v>0</v>
      </c>
      <c r="H105" s="41">
        <f t="shared" si="35"/>
        <v>13636667.68</v>
      </c>
      <c r="I105" s="41">
        <f t="shared" si="35"/>
        <v>13636667.68</v>
      </c>
      <c r="J105" s="41">
        <f t="shared" si="35"/>
        <v>13636667.68</v>
      </c>
      <c r="K105" s="41">
        <f t="shared" si="35"/>
        <v>0</v>
      </c>
      <c r="L105" s="41">
        <f t="shared" si="35"/>
        <v>0</v>
      </c>
      <c r="M105" s="41">
        <f t="shared" si="35"/>
        <v>0</v>
      </c>
    </row>
    <row r="106" spans="1:13" ht="24.75" customHeight="1" thickBot="1" x14ac:dyDescent="0.3">
      <c r="A106" s="49" t="s">
        <v>165</v>
      </c>
      <c r="B106" s="49"/>
      <c r="C106" s="50">
        <f t="shared" ref="C106:M106" si="36">C105</f>
        <v>0</v>
      </c>
      <c r="D106" s="50">
        <f t="shared" si="36"/>
        <v>0</v>
      </c>
      <c r="E106" s="50">
        <f>E105</f>
        <v>13636667.68</v>
      </c>
      <c r="F106" s="50">
        <f t="shared" si="36"/>
        <v>0</v>
      </c>
      <c r="G106" s="50">
        <f t="shared" si="36"/>
        <v>0</v>
      </c>
      <c r="H106" s="50">
        <f t="shared" si="36"/>
        <v>13636667.68</v>
      </c>
      <c r="I106" s="50">
        <f t="shared" si="36"/>
        <v>13636667.68</v>
      </c>
      <c r="J106" s="50">
        <f t="shared" si="36"/>
        <v>13636667.68</v>
      </c>
      <c r="K106" s="50">
        <f t="shared" si="36"/>
        <v>0</v>
      </c>
      <c r="L106" s="50">
        <f t="shared" si="36"/>
        <v>0</v>
      </c>
      <c r="M106" s="50">
        <f t="shared" si="36"/>
        <v>0</v>
      </c>
    </row>
    <row r="107" spans="1:13" s="46" customFormat="1" ht="18" customHeight="1" thickTop="1" thickBot="1" x14ac:dyDescent="0.3">
      <c r="A107" s="55" t="s">
        <v>166</v>
      </c>
      <c r="B107" s="56"/>
      <c r="C107" s="57">
        <f t="shared" ref="C107:M107" si="37">C47+C71+C90+C97+C103+C106</f>
        <v>48158505.659999996</v>
      </c>
      <c r="D107" s="57">
        <f t="shared" si="37"/>
        <v>75496742.520000011</v>
      </c>
      <c r="E107" s="57">
        <f t="shared" si="37"/>
        <v>38447926.310000002</v>
      </c>
      <c r="F107" s="57">
        <f t="shared" si="37"/>
        <v>15750000</v>
      </c>
      <c r="G107" s="57">
        <f t="shared" si="37"/>
        <v>-2.3283064365386963E-10</v>
      </c>
      <c r="H107" s="57">
        <f t="shared" si="37"/>
        <v>177853174.49000001</v>
      </c>
      <c r="I107" s="57">
        <f t="shared" si="37"/>
        <v>109595588.69999999</v>
      </c>
      <c r="J107" s="57">
        <f t="shared" si="37"/>
        <v>48064401.93</v>
      </c>
      <c r="K107" s="57">
        <f t="shared" si="37"/>
        <v>129788772.56</v>
      </c>
      <c r="L107" s="57">
        <f t="shared" si="37"/>
        <v>61531186.769999996</v>
      </c>
      <c r="M107" s="57">
        <f t="shared" si="37"/>
        <v>68257585.789999992</v>
      </c>
    </row>
    <row r="108" spans="1:13" s="52" customFormat="1" ht="24" customHeight="1" thickTop="1" x14ac:dyDescent="0.25">
      <c r="A108" s="58"/>
      <c r="B108" s="2"/>
      <c r="C108" s="2"/>
      <c r="D108" s="2"/>
      <c r="E108" s="2"/>
      <c r="F108" s="2"/>
      <c r="G108" s="2"/>
      <c r="H108" s="59"/>
      <c r="I108" s="2"/>
      <c r="J108" s="2"/>
      <c r="K108" s="2"/>
      <c r="L108" s="2"/>
      <c r="M108" s="2"/>
    </row>
    <row r="109" spans="1:13" ht="24.75" customHeight="1" x14ac:dyDescent="0.25">
      <c r="C109" s="60" t="s">
        <v>167</v>
      </c>
      <c r="D109" s="60"/>
      <c r="E109" s="60"/>
      <c r="F109" s="60"/>
      <c r="G109" s="61"/>
      <c r="J109" s="62"/>
      <c r="K109" s="62"/>
      <c r="M109" s="62"/>
    </row>
    <row r="110" spans="1:13" s="46" customFormat="1" ht="18" customHeight="1" x14ac:dyDescent="0.25">
      <c r="A110" s="1"/>
      <c r="B110" s="2"/>
      <c r="C110" s="63" t="s">
        <v>168</v>
      </c>
      <c r="D110" s="63"/>
      <c r="E110" s="63"/>
      <c r="F110" s="63"/>
      <c r="G110" s="2"/>
      <c r="H110" s="62"/>
      <c r="I110" s="2"/>
      <c r="J110" s="62"/>
      <c r="K110" s="2"/>
      <c r="L110" s="2"/>
      <c r="M110" s="2"/>
    </row>
    <row r="111" spans="1:13" s="52" customFormat="1" ht="24" customHeight="1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s="46" customFormat="1" ht="24" customHeight="1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</sheetData>
  <mergeCells count="51">
    <mergeCell ref="A106:B106"/>
    <mergeCell ref="A107:B107"/>
    <mergeCell ref="C109:F109"/>
    <mergeCell ref="C110:F110"/>
    <mergeCell ref="A94:B94"/>
    <mergeCell ref="A96:B96"/>
    <mergeCell ref="A97:B97"/>
    <mergeCell ref="A102:B102"/>
    <mergeCell ref="A103:B103"/>
    <mergeCell ref="A105:B105"/>
    <mergeCell ref="C91:H91"/>
    <mergeCell ref="I91:I92"/>
    <mergeCell ref="J91:J92"/>
    <mergeCell ref="K91:K92"/>
    <mergeCell ref="L91:L92"/>
    <mergeCell ref="M91:M92"/>
    <mergeCell ref="A70:B70"/>
    <mergeCell ref="A71:B71"/>
    <mergeCell ref="A78:B78"/>
    <mergeCell ref="A89:B89"/>
    <mergeCell ref="A90:B90"/>
    <mergeCell ref="A91:A92"/>
    <mergeCell ref="B91:B92"/>
    <mergeCell ref="L48:L49"/>
    <mergeCell ref="M48:M49"/>
    <mergeCell ref="A54:B54"/>
    <mergeCell ref="A59:B59"/>
    <mergeCell ref="A61:B61"/>
    <mergeCell ref="A67:B67"/>
    <mergeCell ref="A48:A49"/>
    <mergeCell ref="B48:B49"/>
    <mergeCell ref="C48:H48"/>
    <mergeCell ref="I48:I49"/>
    <mergeCell ref="J48:J49"/>
    <mergeCell ref="K48:K49"/>
    <mergeCell ref="M11:M12"/>
    <mergeCell ref="A27:B27"/>
    <mergeCell ref="A35:B35"/>
    <mergeCell ref="A40:B40"/>
    <mergeCell ref="A46:B46"/>
    <mergeCell ref="A47:B47"/>
    <mergeCell ref="A7:H7"/>
    <mergeCell ref="B8:L8"/>
    <mergeCell ref="B9:L9"/>
    <mergeCell ref="A11:A12"/>
    <mergeCell ref="B11:B12"/>
    <mergeCell ref="C11:H11"/>
    <mergeCell ref="I11:I12"/>
    <mergeCell ref="J11:J12"/>
    <mergeCell ref="K11:K12"/>
    <mergeCell ref="L11:L12"/>
  </mergeCells>
  <pageMargins left="0.16" right="0.16" top="0.21" bottom="0.16" header="0.15" footer="0.17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 بيان تنفيد مصاريف التجهيز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sfia aghouri</dc:creator>
  <cp:lastModifiedBy>sfia aghouri</cp:lastModifiedBy>
  <dcterms:created xsi:type="dcterms:W3CDTF">2025-05-22T10:47:48Z</dcterms:created>
  <dcterms:modified xsi:type="dcterms:W3CDTF">2025-05-22T10:47:49Z</dcterms:modified>
</cp:coreProperties>
</file>