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lyani\Desktop\Données Open Data- MEF\"/>
    </mc:Choice>
  </mc:AlternateContent>
  <xr:revisionPtr revIDLastSave="0" documentId="8_{ED85F0FB-CEEC-4D60-A34A-30732B73DDDD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Indicateurs macro-économiques" sheetId="1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BQ4.1" localSheetId="0" hidden="1">#REF!</definedName>
    <definedName name="_BQ4.1" hidden="1">#REF!</definedName>
    <definedName name="_ct1" localSheetId="0">#N/A</definedName>
    <definedName name="_ct1">#N/A</definedName>
    <definedName name="_Toc205882729" localSheetId="0">[1]Graph!#REF!</definedName>
    <definedName name="_Toc205882729">[1]Graph!#REF!</definedName>
    <definedName name="_Toc240454453" localSheetId="0">[1]Graph!#REF!</definedName>
    <definedName name="_Toc240454453">[1]Graph!#REF!</definedName>
    <definedName name="_Toc240454459" localSheetId="0">#REF!</definedName>
    <definedName name="_Toc240454459">#REF!</definedName>
    <definedName name="_Toc240454476">[1]Graph!#REF!</definedName>
    <definedName name="_Toc274738822">[2]Feuil1!$A$874</definedName>
    <definedName name="_Toc293412904">[2]Feuil1!$A$689</definedName>
    <definedName name="_Toc301910645">[2]Feuil1!$A$822</definedName>
    <definedName name="_Toc301910646">[1]Graph!#REF!</definedName>
    <definedName name="_Toc301910647">[2]Feuil1!$A$840</definedName>
    <definedName name="_Toc301910648">[2]Feuil1!$A$858</definedName>
    <definedName name="_Toc301910650">[2]Feuil1!$A$894</definedName>
    <definedName name="_Toc301910652">[2]Feuil1!$A$910</definedName>
    <definedName name="_Toc301910653">[2]Feuil1!$A$659</definedName>
    <definedName name="_Toc301910657">[2]Feuil1!$A$927</definedName>
    <definedName name="_Toc301910658">[2]Feuil1!$A$939</definedName>
    <definedName name="_Toc301910659">[2]Feuil1!$A$732</definedName>
    <definedName name="_Toc301910660">[2]Feuil1!$A$959</definedName>
    <definedName name="_Toc301910661">[2]Feuil1!$A$976</definedName>
    <definedName name="_Toc301910662">[2]Feuil1!$A$991</definedName>
    <definedName name="_Toc301910663">[2]Feuil1!$A$1006</definedName>
    <definedName name="_Toc334550841">[2]Feuil1!$A$6</definedName>
    <definedName name="_Toc367377263">[2]Feuil1!$A$40</definedName>
    <definedName name="_Toc367377266">[2]Feuil1!$A$114</definedName>
    <definedName name="_Toc367377267">[2]Feuil1!$A$137</definedName>
    <definedName name="_Toc367377268">[2]Feuil1!$A$166</definedName>
    <definedName name="_Toc367377269">[2]Feuil1!$A$98</definedName>
    <definedName name="_Toc367377270">[2]Feuil1!$A$197</definedName>
    <definedName name="_Toc367377274">[2]Feuil1!$A$214</definedName>
    <definedName name="_Toc367377275">[1]Graph!#REF!</definedName>
    <definedName name="_Toc367377276">[1]Graph!#REF!</definedName>
    <definedName name="_Toc367377278" localSheetId="0">[1]Graph!#REF!</definedName>
    <definedName name="_Toc367377278">[1]Graph!#REF!</definedName>
    <definedName name="_Toc367377279">[2]Feuil1!$A$271</definedName>
    <definedName name="_Toc367377280">[2]Feuil1!$A$287</definedName>
    <definedName name="_Toc367377281">[2]Feuil1!$A$304</definedName>
    <definedName name="_Toc367377282">[2]Feuil1!$A$316</definedName>
    <definedName name="_Toc367377283">[2]Feuil1!$A$329</definedName>
    <definedName name="_Toc367377285">[2]Feuil1!$A$342</definedName>
    <definedName name="_Toc367377287">[2]Feuil1!$A$371</definedName>
    <definedName name="_Toc367377288">[2]Feuil1!$A$391</definedName>
    <definedName name="_Toc367377289">[2]Feuil1!$A$404</definedName>
    <definedName name="_Toc367377290">[2]Feuil1!$A$417</definedName>
    <definedName name="_Toc367377291">[2]Feuil1!$A$433</definedName>
    <definedName name="_Toc430076685" localSheetId="0">[1]Graph!#REF!</definedName>
    <definedName name="_Toc430076685">[1]Graph!#REF!</definedName>
    <definedName name="_Toc430076686">[1]Graph!#REF!</definedName>
    <definedName name="_Toc66015669" localSheetId="0">#REF!</definedName>
    <definedName name="_Toc66015669">#REF!</definedName>
    <definedName name="AAA" localSheetId="0">#N/A</definedName>
    <definedName name="AAA">#N/A</definedName>
    <definedName name="aaaa" localSheetId="0">OFFSET(Full_Print,0,0,'Indicateurs macro-économiques'!Last_Row)</definedName>
    <definedName name="aaaa">OFFSET(Full_Print,0,0,Last_Row)</definedName>
    <definedName name="Beg_Bal">'[3]Amortissement de prêt'!$C$18:$C$377</definedName>
    <definedName name="cdmt" localSheetId="0">MATCH(0.01,End_Bal,-1)+1</definedName>
    <definedName name="cdmt">MATCH(0.01,End_Bal,-1)+1</definedName>
    <definedName name="Data">'[3]Amortissement de prêt'!$A$18:$I$377</definedName>
    <definedName name="End_Bal">'[3]Amortissement de prêt'!$I$18:$I$377</definedName>
    <definedName name="Extra_Pay">'[3]Amortissement de prêt'!$E$18:$E$377</definedName>
    <definedName name="Full_Print">'[3]Amortissement de prêt'!$A$1:$I$377</definedName>
    <definedName name="gk" localSheetId="0">DATE(YEAR([0]!Loan_Start),MONTH([0]!Loan_Start)+Payment_Number,DAY([0]!Loan_Start))</definedName>
    <definedName name="gk">DATE(YEAR([0]!Loan_Start),MONTH([0]!Loan_Start)+Payment_Number,DAY([0]!Loan_Start))</definedName>
    <definedName name="graph" localSheetId="0">#REF!</definedName>
    <definedName name="graph">#REF!</definedName>
    <definedName name="Header_Row">ROW('[3]Amortissement de prêt'!$A$17:$IV$17)</definedName>
    <definedName name="_xlnm.Print_Titles">#REF!</definedName>
    <definedName name="Int">'[3]Amortissement de prêt'!$H$18:$H$377</definedName>
    <definedName name="Interest_Rate">'[3]Amortissement de prêt'!$D$7</definedName>
    <definedName name="international" localSheetId="0">#REF!</definedName>
    <definedName name="international">#REF!</definedName>
    <definedName name="Last_Row" localSheetId="0">IF('Indicateurs macro-économiques'!Values_Entered,Header_Row+'Indicateurs macro-économiques'!Number_of_Payments,Header_Row)</definedName>
    <definedName name="Last_Row">IF([0]!Values_Entered,Header_Row+[0]!Number_of_Payments,Header_Row)</definedName>
    <definedName name="Loan_Amount">'[3]Amortissement de prêt'!$D$6</definedName>
    <definedName name="Loan_Start">'[3]Amortissement de prêt'!$D$10</definedName>
    <definedName name="Loan_Years">'[3]Amortissement de prêt'!$D$8</definedName>
    <definedName name="Num_Pmt_Per_Year">'[3]Amortissement de prêt'!$D$9</definedName>
    <definedName name="Number_of_Payments" localSheetId="0">MATCH(0.01,End_Bal,-1)+1</definedName>
    <definedName name="Number_of_Payments">MATCH(0.01,End_Bal,-1)+1</definedName>
    <definedName name="paiement" localSheetId="0">DATE(YEAR([0]!Loan_Start),MONTH([0]!Loan_Start)+Payment_Number,DAY([0]!Loan_Start))</definedName>
    <definedName name="paiement">DATE(YEAR([0]!Loan_Start),MONTH([0]!Loan_Start)+Payment_Number,DAY([0]!Loan_Start))</definedName>
    <definedName name="Pay_Date">'[3]Amortissement de prêt'!$B$18:$B$377</definedName>
    <definedName name="Pay_Num">'[3]Amortissement de prêt'!$A$18:$A$377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'[3]Amortissement de prêt'!$G$18:$G$377</definedName>
    <definedName name="Print_Area_Reset" localSheetId="0">OFFSET(Full_Print,0,0,'Indicateurs macro-économiques'!Last_Row)</definedName>
    <definedName name="Print_Area_Reset">OFFSET(Full_Print,0,0,Last_Row)</definedName>
    <definedName name="Sched_Pay">'[3]Amortissement de prêt'!$D$18:$D$377</definedName>
    <definedName name="Scheduled_Extra_Payments">'[3]Amortissement de prêt'!$D$11</definedName>
    <definedName name="Scheduled_Interest_Rate">'[3]Amortissement de prêt'!$D$7</definedName>
    <definedName name="Scheduled_Monthly_Payment">'[3]Amortissement de prêt'!$H$6</definedName>
    <definedName name="social2" localSheetId="0">DATE(YEAR([0]!Loan_Start),MONTH([0]!Loan_Start)+Payment_Number,DAY([0]!Loan_Start))</definedName>
    <definedName name="social2">DATE(YEAR(Loan_Start),MONTH(Loan_Start)+Payment_Number,DAY(Loan_Start))</definedName>
    <definedName name="Total_Interest">'[3]Amortissement de prêt'!$H$10</definedName>
    <definedName name="Total_Pay">'[3]Amortissement de prêt'!$F$18:$F$377</definedName>
    <definedName name="Total_Payment" localSheetId="0">Scheduled_Payment+Extra_Payment</definedName>
    <definedName name="Total_Payment">Scheduled_Payment+Extra_Payment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x" localSheetId="0">#REF!</definedName>
    <definedName name="x">#REF!</definedName>
    <definedName name="zone" localSheetId="0">#REF!</definedName>
    <definedName name="zone">#REF!</definedName>
    <definedName name="_xlnm.Print_Area" localSheetId="0">'Indicateurs macro-économiques'!$A$1:$H$346</definedName>
    <definedName name="_xlnm.Print_Area">#REF!</definedName>
    <definedName name="لا578" localSheetId="0">#REF!</definedName>
    <definedName name="لا578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82" i="11" l="1"/>
  <c r="C281" i="11"/>
  <c r="C280" i="11"/>
  <c r="C279" i="11"/>
  <c r="C278" i="11"/>
  <c r="C277" i="11"/>
  <c r="C276" i="11"/>
  <c r="C275" i="11"/>
  <c r="C273" i="11"/>
  <c r="C272" i="11"/>
  <c r="C271" i="11"/>
  <c r="C270" i="11"/>
  <c r="C269" i="11"/>
  <c r="C268" i="11"/>
  <c r="C256" i="11"/>
  <c r="C255" i="11"/>
  <c r="C254" i="11"/>
  <c r="C253" i="11"/>
  <c r="C252" i="11"/>
  <c r="C250" i="11"/>
  <c r="C249" i="11"/>
  <c r="C248" i="11"/>
  <c r="C247" i="11"/>
  <c r="C245" i="11"/>
  <c r="C244" i="11"/>
  <c r="C243" i="11"/>
  <c r="C242" i="11"/>
  <c r="C241" i="11"/>
  <c r="C240" i="11"/>
  <c r="C238" i="11"/>
  <c r="C237" i="11"/>
  <c r="C236" i="11"/>
  <c r="C235" i="11"/>
  <c r="C233" i="11"/>
  <c r="C231" i="11"/>
  <c r="C230" i="11"/>
  <c r="C229" i="11"/>
  <c r="C228" i="11"/>
  <c r="C226" i="11"/>
  <c r="C225" i="11"/>
  <c r="C224" i="11"/>
  <c r="C223" i="11"/>
  <c r="C222" i="11"/>
  <c r="C221" i="11"/>
  <c r="C220" i="11"/>
  <c r="C219" i="11"/>
  <c r="C218" i="11"/>
  <c r="C217" i="11"/>
  <c r="C211" i="11"/>
  <c r="C210" i="11"/>
  <c r="C209" i="11"/>
  <c r="C208" i="11"/>
  <c r="C207" i="11"/>
  <c r="C189" i="11"/>
  <c r="C188" i="11"/>
  <c r="C187" i="11"/>
  <c r="C186" i="11"/>
  <c r="C185" i="11"/>
  <c r="C184" i="11"/>
  <c r="C183" i="11"/>
  <c r="C182" i="11"/>
  <c r="C181" i="11"/>
  <c r="C180" i="11"/>
  <c r="C146" i="11" a="1"/>
  <c r="C146" i="11" s="1"/>
  <c r="C156" i="11" s="1"/>
  <c r="C145" i="11" a="1"/>
  <c r="C145" i="11" s="1"/>
  <c r="C155" i="11" s="1"/>
  <c r="C144" i="11" a="1"/>
  <c r="C144" i="11" s="1"/>
  <c r="C154" i="11" s="1"/>
  <c r="C143" i="11" a="1"/>
  <c r="C143" i="11" s="1"/>
  <c r="C153" i="11" s="1"/>
  <c r="C142" i="11" a="1"/>
  <c r="C142" i="11" s="1"/>
  <c r="C152" i="11" s="1"/>
  <c r="C141" i="11" a="1"/>
  <c r="C141" i="11" s="1"/>
  <c r="C151" i="11" s="1"/>
  <c r="C140" i="11" a="1"/>
  <c r="C140" i="11" s="1"/>
  <c r="C150" i="11" s="1"/>
  <c r="C177" i="11" a="1"/>
  <c r="C177" i="11" s="1"/>
  <c r="C176" i="11" a="1"/>
  <c r="C176" i="11" s="1"/>
  <c r="C175" i="11" a="1"/>
  <c r="C175" i="11" s="1"/>
  <c r="C174" i="11" a="1"/>
  <c r="C174" i="11" s="1"/>
  <c r="C173" i="11" a="1"/>
  <c r="C173" i="11" s="1"/>
  <c r="C172" i="11" a="1"/>
  <c r="C172" i="11" s="1"/>
  <c r="C171" i="11" a="1"/>
  <c r="C171" i="11" s="1"/>
  <c r="C170" i="11" a="1"/>
  <c r="C170" i="11" s="1"/>
  <c r="C167" i="11"/>
  <c r="C166" i="11"/>
  <c r="C165" i="11"/>
  <c r="C164" i="11"/>
  <c r="C163" i="11"/>
  <c r="C162" i="11"/>
  <c r="C161" i="11"/>
  <c r="C160" i="11"/>
  <c r="C159" i="11"/>
  <c r="C128" i="11"/>
  <c r="C127" i="11"/>
  <c r="C126" i="11"/>
  <c r="C125" i="11"/>
  <c r="C124" i="11"/>
  <c r="C123" i="11"/>
  <c r="C122" i="11"/>
  <c r="C121" i="11"/>
  <c r="C120" i="11"/>
  <c r="C119" i="11"/>
  <c r="C118" i="11"/>
  <c r="C117" i="11"/>
  <c r="C116" i="11"/>
  <c r="C115" i="11"/>
  <c r="C114" i="11"/>
  <c r="C113" i="11"/>
  <c r="C112" i="11"/>
  <c r="C111" i="11"/>
  <c r="C110" i="11"/>
  <c r="C109" i="11"/>
  <c r="C108" i="11"/>
  <c r="C107" i="11"/>
  <c r="C106" i="11"/>
  <c r="C105" i="11"/>
  <c r="C104" i="11"/>
  <c r="C103" i="11"/>
  <c r="C102" i="11"/>
  <c r="C100" i="11"/>
  <c r="C98" i="11"/>
  <c r="C97" i="11"/>
  <c r="C96" i="11"/>
  <c r="C95" i="11"/>
  <c r="C94" i="11"/>
  <c r="C93" i="11"/>
  <c r="C92" i="11"/>
  <c r="C91" i="11"/>
  <c r="C90" i="11"/>
  <c r="C89" i="11"/>
  <c r="C88" i="11"/>
  <c r="C87" i="11"/>
  <c r="C86" i="11"/>
  <c r="C85" i="11"/>
  <c r="C84" i="11"/>
  <c r="C83" i="11"/>
  <c r="C82" i="11"/>
  <c r="C81" i="11"/>
  <c r="C80" i="11"/>
  <c r="C79" i="11"/>
  <c r="C78" i="11"/>
  <c r="C77" i="11"/>
  <c r="C76" i="11"/>
  <c r="C75" i="11"/>
  <c r="C74" i="11"/>
  <c r="C73" i="11"/>
  <c r="C72" i="11"/>
  <c r="C61" i="11"/>
  <c r="C33" i="11"/>
  <c r="C62" i="11" s="1"/>
  <c r="C31" i="11"/>
  <c r="C60" i="11" s="1"/>
  <c r="C30" i="11"/>
  <c r="C59" i="11" s="1"/>
  <c r="C29" i="11"/>
  <c r="C58" i="11" s="1"/>
  <c r="C28" i="11"/>
  <c r="C57" i="11" s="1"/>
  <c r="C27" i="11"/>
  <c r="C56" i="11" s="1"/>
  <c r="C26" i="11"/>
  <c r="C55" i="11" s="1"/>
  <c r="C25" i="11"/>
  <c r="C54" i="11" s="1"/>
  <c r="C24" i="11"/>
  <c r="C53" i="11" s="1"/>
  <c r="C23" i="11"/>
  <c r="C52" i="11" s="1"/>
  <c r="C22" i="11"/>
  <c r="C51" i="11" s="1"/>
  <c r="C21" i="11"/>
  <c r="C50" i="11" s="1"/>
  <c r="C20" i="11"/>
  <c r="C49" i="11" s="1"/>
  <c r="C19" i="11"/>
  <c r="C48" i="11" s="1"/>
  <c r="C18" i="11"/>
  <c r="C47" i="11" s="1"/>
  <c r="C17" i="11"/>
  <c r="C46" i="11" s="1"/>
  <c r="C16" i="11"/>
  <c r="C45" i="11" s="1"/>
  <c r="C15" i="11"/>
  <c r="C44" i="11" s="1"/>
  <c r="C14" i="11"/>
  <c r="C43" i="11" s="1"/>
  <c r="C13" i="11"/>
  <c r="C42" i="11" s="1"/>
  <c r="C12" i="11"/>
  <c r="C41" i="11" s="1"/>
  <c r="C11" i="11"/>
  <c r="C40" i="11" s="1"/>
  <c r="C10" i="11"/>
  <c r="C39" i="11" s="1"/>
  <c r="C9" i="11"/>
  <c r="C38" i="11" s="1"/>
  <c r="C8" i="11"/>
  <c r="C37" i="11" s="1"/>
  <c r="C7" i="11"/>
  <c r="C36" i="11" s="1"/>
  <c r="C6" i="11"/>
  <c r="C5" i="11"/>
  <c r="G275" i="11" l="1"/>
  <c r="H275" i="11"/>
  <c r="G276" i="11"/>
  <c r="H276" i="11"/>
  <c r="G277" i="11"/>
  <c r="H277" i="11"/>
  <c r="G278" i="11"/>
  <c r="H278" i="11"/>
  <c r="G279" i="11"/>
  <c r="H279" i="11"/>
  <c r="G280" i="11"/>
  <c r="H280" i="11"/>
  <c r="G281" i="11"/>
  <c r="H281" i="11"/>
  <c r="G207" i="11"/>
  <c r="H207" i="11"/>
  <c r="G208" i="11"/>
  <c r="H208" i="11"/>
  <c r="G209" i="11"/>
  <c r="H209" i="11"/>
  <c r="G210" i="11"/>
  <c r="H210" i="11"/>
  <c r="G211" i="11"/>
  <c r="G216" i="11" s="1"/>
  <c r="H211" i="11"/>
  <c r="G213" i="11"/>
  <c r="H213" i="11"/>
  <c r="G214" i="11"/>
  <c r="H214" i="11"/>
  <c r="G215" i="11"/>
  <c r="H215" i="11"/>
  <c r="H216" i="11"/>
  <c r="G217" i="11"/>
  <c r="H217" i="11"/>
  <c r="G218" i="11"/>
  <c r="H218" i="11"/>
  <c r="G219" i="11"/>
  <c r="H219" i="11"/>
  <c r="G220" i="11"/>
  <c r="H220" i="11"/>
  <c r="G221" i="11"/>
  <c r="H221" i="11"/>
  <c r="G222" i="11"/>
  <c r="H222" i="11"/>
  <c r="G223" i="11"/>
  <c r="H223" i="11"/>
  <c r="G224" i="11"/>
  <c r="H224" i="11"/>
  <c r="G225" i="11"/>
  <c r="H225" i="11"/>
  <c r="G226" i="11"/>
  <c r="H226" i="11"/>
  <c r="G228" i="11"/>
  <c r="H228" i="11"/>
  <c r="G233" i="11"/>
  <c r="H233" i="11"/>
  <c r="G235" i="11"/>
  <c r="H235" i="11"/>
  <c r="G236" i="11"/>
  <c r="H236" i="11"/>
  <c r="G237" i="11"/>
  <c r="H237" i="11"/>
  <c r="G238" i="11"/>
  <c r="H238" i="11"/>
  <c r="G240" i="11"/>
  <c r="H240" i="11"/>
  <c r="G241" i="11"/>
  <c r="H241" i="11"/>
  <c r="G242" i="11"/>
  <c r="H242" i="11"/>
  <c r="G243" i="11"/>
  <c r="H243" i="11"/>
  <c r="G244" i="11"/>
  <c r="H244" i="11"/>
  <c r="G245" i="11"/>
  <c r="H245" i="11"/>
  <c r="G247" i="11"/>
  <c r="H247" i="11"/>
  <c r="G248" i="11"/>
  <c r="H248" i="11"/>
  <c r="G249" i="11"/>
  <c r="H249" i="11"/>
  <c r="G250" i="11"/>
  <c r="H250" i="11"/>
  <c r="G252" i="11"/>
  <c r="H252" i="11"/>
  <c r="G253" i="11"/>
  <c r="H253" i="11"/>
  <c r="G254" i="11"/>
  <c r="H254" i="11"/>
  <c r="G255" i="11"/>
  <c r="H255" i="11"/>
  <c r="G256" i="11"/>
  <c r="H256" i="11"/>
  <c r="G230" i="11" l="1"/>
  <c r="H231" i="11"/>
  <c r="H229" i="11"/>
  <c r="H230" i="11"/>
  <c r="G231" i="11"/>
  <c r="G229" i="11"/>
  <c r="G271" i="11"/>
  <c r="G269" i="11"/>
  <c r="H273" i="11"/>
  <c r="G273" i="11"/>
  <c r="G270" i="11"/>
  <c r="G268" i="11"/>
  <c r="H271" i="11"/>
  <c r="H269" i="11"/>
  <c r="H268" i="11"/>
  <c r="H282" i="11"/>
  <c r="H270" i="11"/>
  <c r="G282" i="11"/>
  <c r="G272" i="11"/>
  <c r="H272" i="11"/>
  <c r="G140" i="11" l="1"/>
  <c r="H140" i="11"/>
  <c r="G141" i="11"/>
  <c r="H141" i="11"/>
  <c r="G142" i="11"/>
  <c r="H142" i="11"/>
  <c r="G143" i="11"/>
  <c r="H143" i="11"/>
  <c r="G144" i="11"/>
  <c r="H144" i="11"/>
  <c r="G145" i="11"/>
  <c r="H145" i="11"/>
  <c r="G146" i="11"/>
  <c r="H146" i="11"/>
  <c r="G150" i="11"/>
  <c r="H150" i="11"/>
  <c r="G152" i="11"/>
  <c r="H152" i="11"/>
  <c r="G153" i="11"/>
  <c r="H153" i="11"/>
  <c r="G154" i="11"/>
  <c r="H154" i="11"/>
  <c r="G155" i="11"/>
  <c r="H155" i="11"/>
  <c r="G156" i="11"/>
  <c r="H156" i="11"/>
  <c r="G159" i="11"/>
  <c r="H159" i="11"/>
  <c r="G160" i="11"/>
  <c r="H160" i="11"/>
  <c r="G161" i="11"/>
  <c r="H161" i="11"/>
  <c r="G162" i="11"/>
  <c r="H162" i="11"/>
  <c r="G163" i="11"/>
  <c r="H163" i="11"/>
  <c r="G164" i="11"/>
  <c r="H164" i="11"/>
  <c r="G165" i="11"/>
  <c r="H165" i="11"/>
  <c r="G166" i="11"/>
  <c r="H166" i="11"/>
  <c r="G167" i="11"/>
  <c r="H167" i="11"/>
  <c r="G170" i="11"/>
  <c r="H170" i="11"/>
  <c r="G171" i="11"/>
  <c r="H171" i="11"/>
  <c r="G172" i="11"/>
  <c r="H172" i="11"/>
  <c r="G173" i="11"/>
  <c r="H173" i="11"/>
  <c r="G174" i="11"/>
  <c r="H174" i="11"/>
  <c r="G175" i="11"/>
  <c r="H175" i="11"/>
  <c r="G176" i="11"/>
  <c r="H176" i="11"/>
  <c r="G177" i="11"/>
  <c r="H177" i="11"/>
  <c r="G180" i="11"/>
  <c r="H180" i="11"/>
  <c r="G181" i="11"/>
  <c r="H181" i="11"/>
  <c r="G182" i="11"/>
  <c r="H182" i="11"/>
  <c r="G183" i="11"/>
  <c r="H183" i="11"/>
  <c r="G184" i="11"/>
  <c r="H184" i="11"/>
  <c r="G185" i="11"/>
  <c r="H185" i="11"/>
  <c r="G186" i="11"/>
  <c r="H186" i="11"/>
  <c r="G187" i="11"/>
  <c r="H187" i="11"/>
  <c r="G188" i="11"/>
  <c r="H188" i="11"/>
  <c r="G189" i="11"/>
  <c r="H189" i="11"/>
  <c r="G72" i="11"/>
  <c r="H72" i="11"/>
  <c r="G73" i="11"/>
  <c r="H73" i="11"/>
  <c r="G74" i="11"/>
  <c r="H74" i="11"/>
  <c r="G75" i="11"/>
  <c r="H75" i="11"/>
  <c r="G76" i="11"/>
  <c r="H76" i="11"/>
  <c r="G77" i="11"/>
  <c r="H77" i="11"/>
  <c r="G78" i="11"/>
  <c r="H78" i="11"/>
  <c r="G79" i="11"/>
  <c r="H79" i="11"/>
  <c r="G80" i="11"/>
  <c r="H80" i="11"/>
  <c r="G81" i="11"/>
  <c r="H81" i="11"/>
  <c r="G82" i="11"/>
  <c r="H82" i="11"/>
  <c r="G83" i="11"/>
  <c r="H83" i="11"/>
  <c r="G84" i="11"/>
  <c r="H84" i="11"/>
  <c r="G85" i="11"/>
  <c r="H85" i="11"/>
  <c r="G86" i="11"/>
  <c r="H86" i="11"/>
  <c r="G87" i="11"/>
  <c r="H87" i="11"/>
  <c r="G88" i="11"/>
  <c r="H88" i="11"/>
  <c r="G89" i="11"/>
  <c r="H89" i="11"/>
  <c r="G90" i="11"/>
  <c r="H90" i="11"/>
  <c r="G91" i="11"/>
  <c r="H91" i="11"/>
  <c r="G92" i="11"/>
  <c r="H92" i="11"/>
  <c r="G93" i="11"/>
  <c r="H93" i="11"/>
  <c r="G94" i="11"/>
  <c r="H94" i="11"/>
  <c r="G95" i="11"/>
  <c r="H95" i="11"/>
  <c r="G96" i="11"/>
  <c r="H96" i="11"/>
  <c r="G97" i="11"/>
  <c r="H97" i="11"/>
  <c r="G98" i="11"/>
  <c r="H98" i="11"/>
  <c r="G100" i="11"/>
  <c r="H100" i="11"/>
  <c r="G5" i="11"/>
  <c r="H5" i="11"/>
  <c r="G6" i="11"/>
  <c r="H6" i="11"/>
  <c r="G7" i="11"/>
  <c r="H7" i="11"/>
  <c r="G8" i="11"/>
  <c r="H8" i="11"/>
  <c r="G9" i="11"/>
  <c r="H9" i="11"/>
  <c r="G10" i="11"/>
  <c r="H10" i="11"/>
  <c r="G11" i="11"/>
  <c r="H11" i="11"/>
  <c r="G12" i="11"/>
  <c r="H12" i="11"/>
  <c r="G13" i="11"/>
  <c r="H13" i="11"/>
  <c r="G14" i="11"/>
  <c r="H14" i="11"/>
  <c r="G15" i="11"/>
  <c r="H15" i="11"/>
  <c r="G16" i="11"/>
  <c r="H16" i="11"/>
  <c r="G17" i="11"/>
  <c r="H17" i="11"/>
  <c r="G18" i="11"/>
  <c r="H18" i="11"/>
  <c r="G19" i="11"/>
  <c r="H19" i="11"/>
  <c r="G20" i="11"/>
  <c r="H20" i="11"/>
  <c r="G21" i="11"/>
  <c r="H21" i="11"/>
  <c r="G22" i="11"/>
  <c r="H22" i="11"/>
  <c r="G23" i="11"/>
  <c r="H23" i="11"/>
  <c r="G24" i="11"/>
  <c r="H24" i="11"/>
  <c r="G25" i="11"/>
  <c r="H25" i="11"/>
  <c r="G26" i="11"/>
  <c r="H26" i="11"/>
  <c r="G27" i="11"/>
  <c r="H27" i="11"/>
  <c r="G28" i="11"/>
  <c r="H28" i="11"/>
  <c r="G29" i="11"/>
  <c r="H29" i="11"/>
  <c r="G30" i="11"/>
  <c r="H30" i="11"/>
  <c r="G31" i="11"/>
  <c r="H31" i="11"/>
  <c r="G33" i="11"/>
  <c r="H33" i="11"/>
  <c r="G35" i="11"/>
  <c r="H35" i="11"/>
  <c r="G38" i="11"/>
  <c r="G50" i="11"/>
  <c r="G61" i="11"/>
  <c r="H61" i="11"/>
  <c r="G60" i="11" l="1"/>
  <c r="H37" i="11"/>
  <c r="G56" i="11"/>
  <c r="G46" i="11"/>
  <c r="H53" i="11"/>
  <c r="G42" i="11"/>
  <c r="G36" i="11"/>
  <c r="G52" i="11"/>
  <c r="G40" i="11"/>
  <c r="G44" i="11"/>
  <c r="G106" i="11"/>
  <c r="G58" i="11"/>
  <c r="H121" i="11"/>
  <c r="G54" i="11"/>
  <c r="G48" i="11"/>
  <c r="H115" i="11"/>
  <c r="H107" i="11"/>
  <c r="G62" i="11"/>
  <c r="H127" i="11"/>
  <c r="H57" i="11"/>
  <c r="H41" i="11"/>
  <c r="H125" i="11"/>
  <c r="H119" i="11"/>
  <c r="H113" i="11"/>
  <c r="H45" i="11"/>
  <c r="H123" i="11"/>
  <c r="H117" i="11"/>
  <c r="H111" i="11"/>
  <c r="H105" i="11"/>
  <c r="H49" i="11"/>
  <c r="G122" i="11"/>
  <c r="G117" i="11"/>
  <c r="H109" i="11"/>
  <c r="H103" i="11"/>
  <c r="H62" i="11"/>
  <c r="H59" i="11"/>
  <c r="H55" i="11"/>
  <c r="H51" i="11"/>
  <c r="H47" i="11"/>
  <c r="H43" i="11"/>
  <c r="H39" i="11"/>
  <c r="G125" i="11"/>
  <c r="G114" i="11"/>
  <c r="G109" i="11"/>
  <c r="H151" i="11"/>
  <c r="G128" i="11"/>
  <c r="G123" i="11"/>
  <c r="G121" i="11"/>
  <c r="G119" i="11"/>
  <c r="G115" i="11"/>
  <c r="G113" i="11"/>
  <c r="G111" i="11"/>
  <c r="G107" i="11"/>
  <c r="G105" i="11"/>
  <c r="G103" i="11"/>
  <c r="G59" i="11"/>
  <c r="G57" i="11"/>
  <c r="G55" i="11"/>
  <c r="G53" i="11"/>
  <c r="G51" i="11"/>
  <c r="G49" i="11"/>
  <c r="G47" i="11"/>
  <c r="G45" i="11"/>
  <c r="G43" i="11"/>
  <c r="G41" i="11"/>
  <c r="G39" i="11"/>
  <c r="G37" i="11"/>
  <c r="G151" i="11"/>
  <c r="H60" i="11"/>
  <c r="H58" i="11"/>
  <c r="H56" i="11"/>
  <c r="H54" i="11"/>
  <c r="H52" i="11"/>
  <c r="H50" i="11"/>
  <c r="H48" i="11"/>
  <c r="H46" i="11"/>
  <c r="H44" i="11"/>
  <c r="H42" i="11"/>
  <c r="H40" i="11"/>
  <c r="H38" i="11"/>
  <c r="H36" i="11"/>
  <c r="H139" i="11"/>
  <c r="G139" i="11"/>
  <c r="H128" i="11"/>
  <c r="G104" i="11"/>
  <c r="G127" i="11"/>
  <c r="G116" i="11"/>
  <c r="G126" i="11"/>
  <c r="G118" i="11"/>
  <c r="G110" i="11"/>
  <c r="G102" i="11"/>
  <c r="G124" i="11"/>
  <c r="G108" i="11"/>
  <c r="G120" i="11"/>
  <c r="G112" i="11"/>
  <c r="H102" i="11"/>
  <c r="H126" i="11"/>
  <c r="H124" i="11"/>
  <c r="H122" i="11"/>
  <c r="H120" i="11"/>
  <c r="H118" i="11"/>
  <c r="H116" i="11"/>
  <c r="H114" i="11"/>
  <c r="H112" i="11"/>
  <c r="H110" i="11"/>
  <c r="H108" i="11"/>
  <c r="H106" i="11"/>
  <c r="H104" i="11"/>
  <c r="G149" i="11" l="1"/>
  <c r="H149" i="11"/>
  <c r="F281" i="11" l="1"/>
  <c r="E281" i="11"/>
  <c r="D281" i="11"/>
  <c r="F280" i="11"/>
  <c r="E280" i="11"/>
  <c r="D280" i="11"/>
  <c r="F279" i="11"/>
  <c r="E279" i="11"/>
  <c r="D279" i="11"/>
  <c r="F278" i="11"/>
  <c r="E278" i="11"/>
  <c r="D278" i="11"/>
  <c r="F277" i="11"/>
  <c r="E277" i="11"/>
  <c r="D277" i="11"/>
  <c r="F276" i="11"/>
  <c r="E276" i="11"/>
  <c r="D276" i="11"/>
  <c r="F275" i="11"/>
  <c r="E275" i="11"/>
  <c r="D275" i="11"/>
  <c r="F256" i="11"/>
  <c r="E256" i="11"/>
  <c r="D256" i="11"/>
  <c r="F255" i="11"/>
  <c r="E255" i="11"/>
  <c r="D255" i="11"/>
  <c r="F254" i="11"/>
  <c r="E254" i="11"/>
  <c r="D254" i="11"/>
  <c r="F253" i="11"/>
  <c r="E253" i="11"/>
  <c r="D253" i="11"/>
  <c r="F252" i="11"/>
  <c r="E252" i="11"/>
  <c r="D252" i="11"/>
  <c r="F250" i="11"/>
  <c r="E250" i="11"/>
  <c r="D250" i="11"/>
  <c r="F249" i="11"/>
  <c r="E249" i="11"/>
  <c r="D249" i="11"/>
  <c r="F248" i="11"/>
  <c r="E248" i="11"/>
  <c r="D248" i="11"/>
  <c r="F247" i="11"/>
  <c r="E247" i="11"/>
  <c r="D247" i="11"/>
  <c r="F245" i="11"/>
  <c r="E245" i="11"/>
  <c r="D245" i="11"/>
  <c r="F244" i="11"/>
  <c r="E244" i="11"/>
  <c r="D244" i="11"/>
  <c r="F243" i="11"/>
  <c r="E243" i="11"/>
  <c r="D243" i="11"/>
  <c r="F242" i="11"/>
  <c r="E242" i="11"/>
  <c r="D242" i="11"/>
  <c r="F241" i="11"/>
  <c r="E241" i="11"/>
  <c r="D241" i="11"/>
  <c r="F240" i="11"/>
  <c r="E240" i="11"/>
  <c r="D240" i="11"/>
  <c r="F238" i="11"/>
  <c r="E238" i="11"/>
  <c r="D238" i="11"/>
  <c r="F237" i="11"/>
  <c r="E237" i="11"/>
  <c r="D237" i="11"/>
  <c r="F236" i="11"/>
  <c r="E236" i="11"/>
  <c r="D236" i="11"/>
  <c r="F235" i="11"/>
  <c r="E235" i="11"/>
  <c r="D235" i="11"/>
  <c r="F233" i="11"/>
  <c r="E233" i="11"/>
  <c r="D233" i="11"/>
  <c r="F226" i="11"/>
  <c r="E226" i="11"/>
  <c r="D226" i="11"/>
  <c r="F225" i="11"/>
  <c r="E225" i="11"/>
  <c r="D225" i="11"/>
  <c r="F224" i="11"/>
  <c r="E224" i="11"/>
  <c r="D224" i="11"/>
  <c r="F223" i="11"/>
  <c r="E223" i="11"/>
  <c r="D223" i="11"/>
  <c r="F222" i="11"/>
  <c r="E222" i="11"/>
  <c r="D222" i="11"/>
  <c r="F221" i="11"/>
  <c r="E221" i="11"/>
  <c r="D221" i="11"/>
  <c r="F220" i="11"/>
  <c r="E220" i="11"/>
  <c r="D220" i="11"/>
  <c r="F219" i="11"/>
  <c r="E219" i="11"/>
  <c r="D219" i="11"/>
  <c r="F218" i="11"/>
  <c r="E218" i="11"/>
  <c r="D218" i="11"/>
  <c r="F217" i="11"/>
  <c r="E217" i="11"/>
  <c r="D217" i="11"/>
  <c r="F211" i="11"/>
  <c r="F216" i="11" s="1"/>
  <c r="E211" i="11"/>
  <c r="E216" i="11" s="1"/>
  <c r="D211" i="11"/>
  <c r="F210" i="11"/>
  <c r="E210" i="11"/>
  <c r="E215" i="11" s="1"/>
  <c r="D210" i="11"/>
  <c r="D215" i="11" s="1"/>
  <c r="F209" i="11"/>
  <c r="E209" i="11"/>
  <c r="E214" i="11" s="1"/>
  <c r="D209" i="11"/>
  <c r="F208" i="11"/>
  <c r="E208" i="11"/>
  <c r="E213" i="11" s="1"/>
  <c r="D208" i="11"/>
  <c r="D213" i="11" s="1"/>
  <c r="F207" i="11"/>
  <c r="E207" i="11"/>
  <c r="D207" i="11"/>
  <c r="F189" i="11"/>
  <c r="E189" i="11"/>
  <c r="D189" i="11"/>
  <c r="F188" i="11"/>
  <c r="E188" i="11"/>
  <c r="D188" i="11"/>
  <c r="F187" i="11"/>
  <c r="E187" i="11"/>
  <c r="D187" i="11"/>
  <c r="F186" i="11"/>
  <c r="E186" i="11"/>
  <c r="D186" i="11"/>
  <c r="F185" i="11"/>
  <c r="E185" i="11"/>
  <c r="D185" i="11"/>
  <c r="F184" i="11"/>
  <c r="E184" i="11"/>
  <c r="D184" i="11"/>
  <c r="F183" i="11"/>
  <c r="E183" i="11"/>
  <c r="D183" i="11"/>
  <c r="F182" i="11"/>
  <c r="E182" i="11"/>
  <c r="D182" i="11"/>
  <c r="F181" i="11"/>
  <c r="E181" i="11"/>
  <c r="D181" i="11"/>
  <c r="F180" i="11"/>
  <c r="E180" i="11"/>
  <c r="D180" i="11"/>
  <c r="F177" i="11"/>
  <c r="E177" i="11"/>
  <c r="D177" i="11"/>
  <c r="F176" i="11"/>
  <c r="E176" i="11"/>
  <c r="D176" i="11"/>
  <c r="F175" i="11"/>
  <c r="E175" i="11"/>
  <c r="D175" i="11"/>
  <c r="F174" i="11"/>
  <c r="E174" i="11"/>
  <c r="D174" i="11"/>
  <c r="F173" i="11"/>
  <c r="E173" i="11"/>
  <c r="D173" i="11"/>
  <c r="F172" i="11"/>
  <c r="E172" i="11"/>
  <c r="D172" i="11"/>
  <c r="F171" i="11"/>
  <c r="E171" i="11"/>
  <c r="D171" i="11"/>
  <c r="F170" i="11"/>
  <c r="E170" i="11"/>
  <c r="D170" i="11"/>
  <c r="F167" i="11"/>
  <c r="E167" i="11"/>
  <c r="D167" i="11"/>
  <c r="F166" i="11"/>
  <c r="E166" i="11"/>
  <c r="D166" i="11"/>
  <c r="F165" i="11"/>
  <c r="E165" i="11"/>
  <c r="D165" i="11"/>
  <c r="F164" i="11"/>
  <c r="E164" i="11"/>
  <c r="D164" i="11"/>
  <c r="F163" i="11"/>
  <c r="E163" i="11"/>
  <c r="D163" i="11"/>
  <c r="F162" i="11"/>
  <c r="E162" i="11"/>
  <c r="D162" i="11"/>
  <c r="F161" i="11"/>
  <c r="E161" i="11"/>
  <c r="D161" i="11"/>
  <c r="F160" i="11"/>
  <c r="E160" i="11"/>
  <c r="D160" i="11"/>
  <c r="F159" i="11"/>
  <c r="E159" i="11"/>
  <c r="D159" i="11"/>
  <c r="F156" i="11"/>
  <c r="E156" i="11"/>
  <c r="D156" i="11"/>
  <c r="F155" i="11"/>
  <c r="E155" i="11"/>
  <c r="D155" i="11"/>
  <c r="F154" i="11"/>
  <c r="E154" i="11"/>
  <c r="D154" i="11"/>
  <c r="F153" i="11"/>
  <c r="E153" i="11"/>
  <c r="D153" i="11"/>
  <c r="F152" i="11"/>
  <c r="E152" i="11"/>
  <c r="D152" i="11"/>
  <c r="F150" i="11"/>
  <c r="E150" i="11"/>
  <c r="D150" i="11"/>
  <c r="F146" i="11"/>
  <c r="E146" i="11"/>
  <c r="D146" i="11"/>
  <c r="F145" i="11"/>
  <c r="E145" i="11"/>
  <c r="D145" i="11"/>
  <c r="F144" i="11"/>
  <c r="E144" i="11"/>
  <c r="D144" i="11"/>
  <c r="F143" i="11"/>
  <c r="E143" i="11"/>
  <c r="D143" i="11"/>
  <c r="F142" i="11"/>
  <c r="E142" i="11"/>
  <c r="D142" i="11"/>
  <c r="F141" i="11"/>
  <c r="F151" i="11" s="1"/>
  <c r="E141" i="11"/>
  <c r="D141" i="11"/>
  <c r="D151" i="11" s="1"/>
  <c r="F140" i="11"/>
  <c r="E140" i="11"/>
  <c r="D140" i="11"/>
  <c r="F100" i="11"/>
  <c r="E100" i="11"/>
  <c r="D100" i="11"/>
  <c r="F98" i="11"/>
  <c r="E98" i="11"/>
  <c r="D98" i="11"/>
  <c r="F97" i="11"/>
  <c r="E97" i="11"/>
  <c r="D97" i="11"/>
  <c r="F96" i="11"/>
  <c r="E96" i="11"/>
  <c r="D96" i="11"/>
  <c r="F95" i="11"/>
  <c r="E95" i="11"/>
  <c r="D95" i="11"/>
  <c r="F94" i="11"/>
  <c r="E94" i="11"/>
  <c r="D94" i="11"/>
  <c r="F93" i="11"/>
  <c r="E93" i="11"/>
  <c r="D93" i="11"/>
  <c r="F92" i="11"/>
  <c r="E92" i="11"/>
  <c r="D92" i="11"/>
  <c r="F91" i="11"/>
  <c r="E91" i="11"/>
  <c r="D91" i="11"/>
  <c r="F90" i="11"/>
  <c r="E90" i="11"/>
  <c r="D90" i="11"/>
  <c r="F89" i="11"/>
  <c r="E89" i="11"/>
  <c r="D89" i="11"/>
  <c r="F88" i="11"/>
  <c r="E88" i="11"/>
  <c r="D88" i="11"/>
  <c r="F87" i="11"/>
  <c r="E87" i="11"/>
  <c r="D87" i="11"/>
  <c r="F86" i="11"/>
  <c r="E86" i="11"/>
  <c r="D86" i="11"/>
  <c r="F85" i="11"/>
  <c r="E85" i="11"/>
  <c r="D85" i="11"/>
  <c r="F84" i="11"/>
  <c r="E84" i="11"/>
  <c r="D84" i="11"/>
  <c r="F83" i="11"/>
  <c r="E83" i="11"/>
  <c r="D83" i="11"/>
  <c r="F82" i="11"/>
  <c r="E82" i="11"/>
  <c r="D82" i="11"/>
  <c r="F81" i="11"/>
  <c r="E81" i="11"/>
  <c r="D81" i="11"/>
  <c r="F80" i="11"/>
  <c r="E80" i="11"/>
  <c r="D80" i="11"/>
  <c r="F79" i="11"/>
  <c r="E79" i="11"/>
  <c r="D79" i="11"/>
  <c r="F78" i="11"/>
  <c r="E78" i="11"/>
  <c r="D78" i="11"/>
  <c r="F77" i="11"/>
  <c r="E77" i="11"/>
  <c r="D77" i="11"/>
  <c r="F76" i="11"/>
  <c r="E76" i="11"/>
  <c r="D76" i="11"/>
  <c r="F75" i="11"/>
  <c r="E75" i="11"/>
  <c r="D75" i="11"/>
  <c r="F74" i="11"/>
  <c r="E74" i="11"/>
  <c r="D74" i="11"/>
  <c r="F73" i="11"/>
  <c r="F127" i="11" s="1"/>
  <c r="E73" i="11"/>
  <c r="D73" i="11"/>
  <c r="D123" i="11" s="1"/>
  <c r="F72" i="11"/>
  <c r="E72" i="11"/>
  <c r="D72" i="11"/>
  <c r="F61" i="11"/>
  <c r="E61" i="11"/>
  <c r="D61" i="11"/>
  <c r="F33" i="11"/>
  <c r="E33" i="11"/>
  <c r="D33" i="11"/>
  <c r="D62" i="11" s="1"/>
  <c r="F31" i="11"/>
  <c r="F60" i="11" s="1"/>
  <c r="E31" i="11"/>
  <c r="E60" i="11" s="1"/>
  <c r="D31" i="11"/>
  <c r="D60" i="11" s="1"/>
  <c r="F30" i="11"/>
  <c r="F59" i="11" s="1"/>
  <c r="E30" i="11"/>
  <c r="D30" i="11"/>
  <c r="D59" i="11" s="1"/>
  <c r="F29" i="11"/>
  <c r="F58" i="11" s="1"/>
  <c r="E29" i="11"/>
  <c r="E58" i="11" s="1"/>
  <c r="D29" i="11"/>
  <c r="D58" i="11" s="1"/>
  <c r="F28" i="11"/>
  <c r="F57" i="11" s="1"/>
  <c r="E28" i="11"/>
  <c r="D28" i="11"/>
  <c r="D57" i="11" s="1"/>
  <c r="F27" i="11"/>
  <c r="F56" i="11" s="1"/>
  <c r="E27" i="11"/>
  <c r="E56" i="11" s="1"/>
  <c r="D27" i="11"/>
  <c r="D56" i="11" s="1"/>
  <c r="F26" i="11"/>
  <c r="F55" i="11" s="1"/>
  <c r="E26" i="11"/>
  <c r="D26" i="11"/>
  <c r="D55" i="11" s="1"/>
  <c r="F25" i="11"/>
  <c r="F54" i="11" s="1"/>
  <c r="E25" i="11"/>
  <c r="E54" i="11" s="1"/>
  <c r="D25" i="11"/>
  <c r="D54" i="11" s="1"/>
  <c r="F24" i="11"/>
  <c r="F53" i="11" s="1"/>
  <c r="E24" i="11"/>
  <c r="D24" i="11"/>
  <c r="D53" i="11" s="1"/>
  <c r="F23" i="11"/>
  <c r="F52" i="11" s="1"/>
  <c r="E23" i="11"/>
  <c r="E52" i="11" s="1"/>
  <c r="D23" i="11"/>
  <c r="D52" i="11" s="1"/>
  <c r="F22" i="11"/>
  <c r="F51" i="11" s="1"/>
  <c r="E22" i="11"/>
  <c r="D22" i="11"/>
  <c r="D51" i="11" s="1"/>
  <c r="F21" i="11"/>
  <c r="F50" i="11" s="1"/>
  <c r="E21" i="11"/>
  <c r="E50" i="11" s="1"/>
  <c r="D21" i="11"/>
  <c r="D50" i="11" s="1"/>
  <c r="F20" i="11"/>
  <c r="F49" i="11" s="1"/>
  <c r="E20" i="11"/>
  <c r="D20" i="11"/>
  <c r="D49" i="11" s="1"/>
  <c r="F19" i="11"/>
  <c r="F48" i="11" s="1"/>
  <c r="E19" i="11"/>
  <c r="E48" i="11" s="1"/>
  <c r="D19" i="11"/>
  <c r="D48" i="11" s="1"/>
  <c r="F18" i="11"/>
  <c r="F47" i="11" s="1"/>
  <c r="E18" i="11"/>
  <c r="D18" i="11"/>
  <c r="D47" i="11" s="1"/>
  <c r="F17" i="11"/>
  <c r="F46" i="11" s="1"/>
  <c r="E17" i="11"/>
  <c r="E46" i="11" s="1"/>
  <c r="D17" i="11"/>
  <c r="D46" i="11" s="1"/>
  <c r="F16" i="11"/>
  <c r="F45" i="11" s="1"/>
  <c r="E16" i="11"/>
  <c r="D16" i="11"/>
  <c r="D45" i="11" s="1"/>
  <c r="F15" i="11"/>
  <c r="F44" i="11" s="1"/>
  <c r="E15" i="11"/>
  <c r="E44" i="11" s="1"/>
  <c r="D15" i="11"/>
  <c r="D44" i="11" s="1"/>
  <c r="F14" i="11"/>
  <c r="F43" i="11" s="1"/>
  <c r="E14" i="11"/>
  <c r="D14" i="11"/>
  <c r="D43" i="11" s="1"/>
  <c r="F13" i="11"/>
  <c r="F42" i="11" s="1"/>
  <c r="E13" i="11"/>
  <c r="E42" i="11" s="1"/>
  <c r="D13" i="11"/>
  <c r="D42" i="11" s="1"/>
  <c r="F12" i="11"/>
  <c r="F41" i="11" s="1"/>
  <c r="E12" i="11"/>
  <c r="D12" i="11"/>
  <c r="D41" i="11" s="1"/>
  <c r="F11" i="11"/>
  <c r="F40" i="11" s="1"/>
  <c r="E11" i="11"/>
  <c r="E40" i="11" s="1"/>
  <c r="D11" i="11"/>
  <c r="D40" i="11" s="1"/>
  <c r="F10" i="11"/>
  <c r="F39" i="11" s="1"/>
  <c r="E10" i="11"/>
  <c r="E39" i="11" s="1"/>
  <c r="D10" i="11"/>
  <c r="D39" i="11" s="1"/>
  <c r="F9" i="11"/>
  <c r="F38" i="11" s="1"/>
  <c r="E9" i="11"/>
  <c r="E38" i="11" s="1"/>
  <c r="D9" i="11"/>
  <c r="D38" i="11" s="1"/>
  <c r="F8" i="11"/>
  <c r="F37" i="11" s="1"/>
  <c r="E8" i="11"/>
  <c r="E37" i="11" s="1"/>
  <c r="D8" i="11"/>
  <c r="D37" i="11" s="1"/>
  <c r="F7" i="11"/>
  <c r="F36" i="11" s="1"/>
  <c r="E7" i="11"/>
  <c r="E36" i="11" s="1"/>
  <c r="D7" i="11"/>
  <c r="D36" i="11" s="1"/>
  <c r="F6" i="11"/>
  <c r="E6" i="11"/>
  <c r="D6" i="11"/>
  <c r="F5" i="11"/>
  <c r="E5" i="11"/>
  <c r="D5" i="11"/>
  <c r="D112" i="11" l="1"/>
  <c r="F112" i="11"/>
  <c r="E112" i="11"/>
  <c r="D228" i="11"/>
  <c r="F282" i="11"/>
  <c r="F106" i="11"/>
  <c r="F139" i="11"/>
  <c r="F149" i="11" s="1"/>
  <c r="C139" i="11"/>
  <c r="C149" i="11" s="1"/>
  <c r="E139" i="11"/>
  <c r="E149" i="11" s="1"/>
  <c r="D103" i="11"/>
  <c r="F214" i="11"/>
  <c r="C214" i="11"/>
  <c r="C216" i="11"/>
  <c r="F122" i="11"/>
  <c r="E41" i="11"/>
  <c r="E43" i="11"/>
  <c r="E45" i="11"/>
  <c r="E49" i="11"/>
  <c r="E51" i="11"/>
  <c r="E53" i="11"/>
  <c r="E55" i="11"/>
  <c r="E57" i="11"/>
  <c r="E59" i="11"/>
  <c r="E62" i="11"/>
  <c r="E47" i="11"/>
  <c r="E127" i="11"/>
  <c r="F128" i="11"/>
  <c r="D111" i="11"/>
  <c r="F114" i="11"/>
  <c r="F118" i="11"/>
  <c r="D119" i="11"/>
  <c r="F126" i="11"/>
  <c r="D127" i="11"/>
  <c r="C213" i="11"/>
  <c r="F268" i="11"/>
  <c r="F270" i="11"/>
  <c r="F273" i="11"/>
  <c r="E151" i="11"/>
  <c r="D35" i="11"/>
  <c r="D139" i="11"/>
  <c r="D149" i="11" s="1"/>
  <c r="F62" i="11"/>
  <c r="F213" i="11"/>
  <c r="D214" i="11"/>
  <c r="F215" i="11"/>
  <c r="D216" i="11"/>
  <c r="D102" i="11"/>
  <c r="F103" i="11"/>
  <c r="D104" i="11"/>
  <c r="F105" i="11"/>
  <c r="D106" i="11"/>
  <c r="F107" i="11"/>
  <c r="D108" i="11"/>
  <c r="F109" i="11"/>
  <c r="D110" i="11"/>
  <c r="F111" i="11"/>
  <c r="F113" i="11"/>
  <c r="F115" i="11"/>
  <c r="F117" i="11"/>
  <c r="F119" i="11"/>
  <c r="F121" i="11"/>
  <c r="F123" i="11"/>
  <c r="F125" i="11"/>
  <c r="F228" i="11"/>
  <c r="D229" i="11"/>
  <c r="F230" i="11"/>
  <c r="D231" i="11"/>
  <c r="C215" i="11"/>
  <c r="D268" i="11"/>
  <c r="F269" i="11"/>
  <c r="D270" i="11"/>
  <c r="F271" i="11"/>
  <c r="D272" i="11"/>
  <c r="E102" i="11"/>
  <c r="E104" i="11"/>
  <c r="E106" i="11"/>
  <c r="E108" i="11"/>
  <c r="E110" i="11"/>
  <c r="E114" i="11"/>
  <c r="E116" i="11"/>
  <c r="E118" i="11"/>
  <c r="E120" i="11"/>
  <c r="E122" i="11"/>
  <c r="E124" i="11"/>
  <c r="E126" i="11"/>
  <c r="F102" i="11"/>
  <c r="F104" i="11"/>
  <c r="D105" i="11"/>
  <c r="D107" i="11"/>
  <c r="F108" i="11"/>
  <c r="D109" i="11"/>
  <c r="F110" i="11"/>
  <c r="D113" i="11"/>
  <c r="D115" i="11"/>
  <c r="F116" i="11"/>
  <c r="D117" i="11"/>
  <c r="F120" i="11"/>
  <c r="D121" i="11"/>
  <c r="F124" i="11"/>
  <c r="D125" i="11"/>
  <c r="F229" i="11"/>
  <c r="D230" i="11"/>
  <c r="F231" i="11"/>
  <c r="D269" i="11"/>
  <c r="D271" i="11"/>
  <c r="D282" i="11"/>
  <c r="E269" i="11"/>
  <c r="E271" i="11"/>
  <c r="E282" i="11"/>
  <c r="F35" i="11"/>
  <c r="E230" i="11"/>
  <c r="E228" i="11"/>
  <c r="E229" i="11"/>
  <c r="E231" i="11"/>
  <c r="E272" i="11"/>
  <c r="E270" i="11"/>
  <c r="E268" i="11"/>
  <c r="D128" i="11"/>
  <c r="E103" i="11"/>
  <c r="E105" i="11"/>
  <c r="E107" i="11"/>
  <c r="E109" i="11"/>
  <c r="E111" i="11"/>
  <c r="E113" i="11"/>
  <c r="E115" i="11"/>
  <c r="E117" i="11"/>
  <c r="E119" i="11"/>
  <c r="E121" i="11"/>
  <c r="E123" i="11"/>
  <c r="E125" i="11"/>
  <c r="E128" i="11"/>
  <c r="E273" i="11"/>
  <c r="C35" i="11"/>
  <c r="E35" i="11"/>
  <c r="D114" i="11"/>
  <c r="D116" i="11"/>
  <c r="D118" i="11"/>
  <c r="D120" i="11"/>
  <c r="D122" i="11"/>
  <c r="D124" i="11"/>
  <c r="D126" i="11"/>
  <c r="F272" i="11"/>
  <c r="D273" i="11"/>
</calcChain>
</file>

<file path=xl/sharedStrings.xml><?xml version="1.0" encoding="utf-8"?>
<sst xmlns="http://schemas.openxmlformats.org/spreadsheetml/2006/main" count="255" uniqueCount="101">
  <si>
    <t>Moyenne</t>
  </si>
  <si>
    <t>Indicateurs macro-économiques</t>
  </si>
  <si>
    <t>1 - PIB en volume (Croissance aux prix de l'année précédente) (En %)</t>
  </si>
  <si>
    <t>Valeurs ajoutées par branche en volume (Croissance aux prix de l'année précédente) (En %)</t>
  </si>
  <si>
    <t>Secteur primaire</t>
  </si>
  <si>
    <t>Agriculture, chasse et services annexes</t>
  </si>
  <si>
    <t>Pêche, aquaculture</t>
  </si>
  <si>
    <t>Secteur secondaire</t>
  </si>
  <si>
    <t>Industrie d'extraction</t>
  </si>
  <si>
    <t>Industrie de transformation</t>
  </si>
  <si>
    <t>Industrie alimentaire et tabac</t>
  </si>
  <si>
    <t>Industrie du textile et du cuir</t>
  </si>
  <si>
    <t>Industrie chimique et parachimique</t>
  </si>
  <si>
    <t>Industrie mécanique, métallurgique et électrique</t>
  </si>
  <si>
    <t>Autres industries manufacturières y compris raffinage de pétrole</t>
  </si>
  <si>
    <t>Autres industries manufacturières</t>
  </si>
  <si>
    <t>Raffinage de pétrole et autres produits d'énergie</t>
  </si>
  <si>
    <t>Electricité et eau</t>
  </si>
  <si>
    <t>Bâtiment et travaux publics</t>
  </si>
  <si>
    <t>Secteur tertiaire (1)</t>
  </si>
  <si>
    <t>Commerce</t>
  </si>
  <si>
    <t>Hôtels et restaurants</t>
  </si>
  <si>
    <t>Transports</t>
  </si>
  <si>
    <t>Postes et télécommunications</t>
  </si>
  <si>
    <t>Activités financières et assurances</t>
  </si>
  <si>
    <t>Administration publique générale et sécurité sociale</t>
  </si>
  <si>
    <t>Education, santé et action sociale</t>
  </si>
  <si>
    <t>Immobilier, location et services rendus aux entreprises</t>
  </si>
  <si>
    <t>Autres services non financiers</t>
  </si>
  <si>
    <t>Branche fictive</t>
  </si>
  <si>
    <t>PIB non agricole</t>
  </si>
  <si>
    <t>Contribution des principales branches à la croissance du PIB en volume (En nombre de points de la croissance)</t>
  </si>
  <si>
    <t>PIB en volume (Croissance aux prix de l'année précédente) (En %)</t>
  </si>
  <si>
    <r>
      <t>Source</t>
    </r>
    <r>
      <rPr>
        <sz val="16"/>
        <rFont val="Times New Roman"/>
        <family val="1"/>
      </rPr>
      <t xml:space="preserve"> : Haut Commissariat au Plan.</t>
    </r>
  </si>
  <si>
    <t>(1) Y compris les services non marchands fournis par les administrations publiques</t>
  </si>
  <si>
    <t>Indicateurs macro-économiques (Suite 1)</t>
  </si>
  <si>
    <t>2 - PIB aux prix courants (En millions DH)</t>
  </si>
  <si>
    <t>Total des valeurs ajoutées (En millions DH)</t>
  </si>
  <si>
    <t>VA non agricole</t>
  </si>
  <si>
    <t>Structure par rapport au total des valeurs ajoutées aux prix courants (En %)</t>
  </si>
  <si>
    <t xml:space="preserve"> (1) Y compris les services non marchands fournis par les administrations publiques</t>
  </si>
  <si>
    <t>Indicateurs macro-économiques (Suite 2)</t>
  </si>
  <si>
    <t>3 - Équilibre ressources-emplois en volume (Evolution annuelle aux prix de l'année précédente) (En %)</t>
  </si>
  <si>
    <t>Produit intérieur brut</t>
  </si>
  <si>
    <t>Importations de biens et services</t>
  </si>
  <si>
    <t>Consommation finale intérieure</t>
  </si>
  <si>
    <t>Dépenses de consommation finale des Administrations publiques</t>
  </si>
  <si>
    <t>Dépenses de consommation finale des ménages</t>
  </si>
  <si>
    <t xml:space="preserve">Formation brute du capital fixe </t>
  </si>
  <si>
    <t>Exportations de biens et services</t>
  </si>
  <si>
    <t xml:space="preserve">Contribution des éléments de la demande à la croissance en  volume (en points) </t>
  </si>
  <si>
    <t>4 - Équilibre ressources-emplois aux prix courants (En millions de DH)</t>
  </si>
  <si>
    <t>Variation de stocks</t>
  </si>
  <si>
    <t>Taux de croissance des éléments de la demande aux prix courants (En %)</t>
  </si>
  <si>
    <t>Eléments de la demande en % du PIB nominal</t>
  </si>
  <si>
    <t>Formation brute du capital fixe</t>
  </si>
  <si>
    <t>Variation des stocks</t>
  </si>
  <si>
    <t>Taux d'ouverture de l'économie (En %) (1)</t>
  </si>
  <si>
    <t>Taux de pénétration (En %) (2)</t>
  </si>
  <si>
    <t>Taux d'investissement brut (3)</t>
  </si>
  <si>
    <r>
      <t>Source</t>
    </r>
    <r>
      <rPr>
        <sz val="16"/>
        <rFont val="Times New Roman"/>
        <family val="1"/>
      </rPr>
      <t xml:space="preserve"> :  Haut Commissariat au Plan.</t>
    </r>
  </si>
  <si>
    <t xml:space="preserve">(2) Importations de biens et services rapportées à la demande intérieure de B&amp;S. Il peut être interprété comme étant </t>
  </si>
  <si>
    <t xml:space="preserve">     le degré d'ouverture du marché intérieur aux produits d'origine étrangère.</t>
  </si>
  <si>
    <t>(3) (FBCF + V stocks)/PIB</t>
  </si>
  <si>
    <t>Indicateurs macro-économiques (Suite 3)</t>
  </si>
  <si>
    <t>5 - Formation brute du capital fixe en volume (évolution annuelle aux prix de l'année précédente) (En %)</t>
  </si>
  <si>
    <t>Produits de l'agriculture, chasse et services annexes</t>
  </si>
  <si>
    <t>Produits de l'industrie</t>
  </si>
  <si>
    <t>Produits du bâtiment et travaux publics</t>
  </si>
  <si>
    <t>Produits des Services</t>
  </si>
  <si>
    <t>Contribution des produits à la croissance de la FBCF en volume (En nombre de points de la croissance)</t>
  </si>
  <si>
    <t>6 - Formation brute du capital fixe aux prix courants 
         (En millions de DH)</t>
  </si>
  <si>
    <t>Taux de croissance  (En %)</t>
  </si>
  <si>
    <t>Structure (En %)</t>
  </si>
  <si>
    <t>7 - Revenu national brut disponible aux prix courants
          (En millions de DH)</t>
  </si>
  <si>
    <t>Ressources</t>
  </si>
  <si>
    <t>Revenu national brut</t>
  </si>
  <si>
    <t>PIB</t>
  </si>
  <si>
    <t>Revenu de la propriété net en provenance de l'extérieur</t>
  </si>
  <si>
    <t>Transferts courants nets en provenance de l'extérieur</t>
  </si>
  <si>
    <t>Emplois</t>
  </si>
  <si>
    <t>Dépenses de consommation finale</t>
  </si>
  <si>
    <t>Ménages</t>
  </si>
  <si>
    <t>Administrations publiques</t>
  </si>
  <si>
    <t>Epargne nationale brute</t>
  </si>
  <si>
    <t>Taux de croissance du revenu national brut disponible</t>
  </si>
  <si>
    <r>
      <t>Source</t>
    </r>
    <r>
      <rPr>
        <sz val="16"/>
        <rFont val="Times New Roman"/>
        <family val="1"/>
      </rPr>
      <t xml:space="preserve"> :  Haut Commissariat au Plan .</t>
    </r>
  </si>
  <si>
    <t>Indicateurs macro-économiques (Fin)</t>
  </si>
  <si>
    <t>Structure du revenu national brut disponible (En %)</t>
  </si>
  <si>
    <t>Propension moyenne à consommer (1)</t>
  </si>
  <si>
    <t>Epargne nationale brute en % du PIB</t>
  </si>
  <si>
    <t>8 - Compte capital de la nation (En millions de DH)</t>
  </si>
  <si>
    <t>Transferts nets en capital reçu du reste du monde</t>
  </si>
  <si>
    <t>Besoin de financement</t>
  </si>
  <si>
    <t>Capacité (+) ou besoin (-) de financement en % du PIB</t>
  </si>
  <si>
    <r>
      <t>Source</t>
    </r>
    <r>
      <rPr>
        <sz val="16"/>
        <rFont val="Times New Roman"/>
        <family val="1"/>
      </rPr>
      <t xml:space="preserve"> :  Haut commissariat au Plan.</t>
    </r>
  </si>
  <si>
    <t>(1) Consommation nationale rapportée au revenu national brut disponible.</t>
  </si>
  <si>
    <t>Dépenses de consommation finale des ISBL</t>
  </si>
  <si>
    <t xml:space="preserve">(1) Total des exportations et des importations des B &amp; S rapporté au PIB nominal </t>
  </si>
  <si>
    <t>ISBL</t>
  </si>
  <si>
    <t>2010-15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</si>
</sst>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* #,##0.00\ &quot;DH&quot;_-;\-* #,##0.00\ &quot;DH&quot;_-;_-* &quot;-&quot;??\ &quot;DH&quot;_-;_-@_-"/>
    <numFmt numFmtId="164" formatCode="_-* #,##0.00\ _€_-;\-* #,##0.00\ _€_-;_-* &quot;-&quot;??\ _€_-;_-@_-"/>
    <numFmt numFmtId="165" formatCode="[$-40C]d\-mmm\-yy;@"/>
    <numFmt numFmtId="166" formatCode="#,##0.0"/>
    <numFmt numFmtId="167" formatCode="0.0"/>
    <numFmt numFmtId="171" formatCode="[$-409]mmm/yy;@"/>
    <numFmt numFmtId="172" formatCode="_(* #,##0_);_(* \(#,##0\);_(* &quot;-&quot;_);_(@_)"/>
    <numFmt numFmtId="173" formatCode="_(&quot;$&quot;* #,##0_);_(&quot;$&quot;* \(#,##0\);_(&quot;$&quot;* &quot;-&quot;_);_(@_)"/>
    <numFmt numFmtId="174" formatCode="_-* #,##0.00\ [$€-1]_-;\-* #,##0.00\ [$€-1]_-;_-* &quot;-&quot;??\ [$€-1]_-"/>
    <numFmt numFmtId="175" formatCode="_-* #,##0.00\ [$€]_-;\-* #,##0.00\ [$€]_-;_-* &quot;-&quot;??\ [$€]_-;_-@_-"/>
    <numFmt numFmtId="176" formatCode="_(* #,##0.00_);_(* \(#,##0.00\);_(* &quot;-&quot;??_);_(@_)"/>
    <numFmt numFmtId="177" formatCode="_ * #,##0.00_ \ [$$-C0C]_ ;_ * \-#,##0.00\ \ [$$-C0C]_ ;_ * &quot;-&quot;??_ \ [$$-C0C]_ ;_ @_ "/>
    <numFmt numFmtId="178" formatCode="[$-40C]d\-mmm;@"/>
    <numFmt numFmtId="179" formatCode="_(&quot;$&quot;* #,##0.00_);_(&quot;$&quot;* \(#,##0.00\);_(&quot;$&quot;* &quot;-&quot;??_);_(@_)"/>
  </numFmts>
  <fonts count="35">
    <font>
      <sz val="10"/>
      <name val="Arial"/>
      <charset val="17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2"/>
      <name val="Times New Roman"/>
      <family val="1"/>
    </font>
    <font>
      <sz val="20"/>
      <name val="Times New Roman"/>
      <family val="1"/>
    </font>
    <font>
      <b/>
      <i/>
      <sz val="24"/>
      <color indexed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color indexed="18"/>
      <name val="Times New Roman"/>
      <family val="1"/>
    </font>
    <font>
      <b/>
      <i/>
      <sz val="12"/>
      <color indexed="18"/>
      <name val="Times New Roman"/>
      <family val="1"/>
    </font>
    <font>
      <i/>
      <sz val="20"/>
      <color indexed="18"/>
      <name val="Times New Roman"/>
      <family val="1"/>
    </font>
    <font>
      <i/>
      <sz val="12"/>
      <color indexed="18"/>
      <name val="Times New Roman"/>
      <family val="1"/>
    </font>
    <font>
      <b/>
      <i/>
      <sz val="16"/>
      <name val="Times New Roman"/>
      <family val="1"/>
    </font>
    <font>
      <b/>
      <sz val="20"/>
      <color indexed="18"/>
      <name val="Times New Roman"/>
      <family val="1"/>
    </font>
    <font>
      <b/>
      <sz val="20"/>
      <name val="Times New Roman"/>
      <family val="1"/>
    </font>
    <font>
      <sz val="17"/>
      <name val="Times New Roman"/>
      <family val="1"/>
    </font>
    <font>
      <b/>
      <u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theme="1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sz val="10"/>
      <name val="MS Sans Serif"/>
      <family val="2"/>
    </font>
    <font>
      <sz val="11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D1D3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43">
    <xf numFmtId="165" fontId="0" fillId="0" borderId="0" applyNumberFormat="0" applyFill="0" applyBorder="0" applyAlignment="0" applyProtection="0"/>
    <xf numFmtId="9" fontId="23" fillId="0" borderId="0" applyFont="0" applyFill="0" applyBorder="0" applyAlignment="0" applyProtection="0"/>
    <xf numFmtId="165" fontId="5" fillId="0" borderId="0" applyNumberFormat="0" applyFill="0" applyBorder="0" applyAlignment="0" applyProtection="0"/>
    <xf numFmtId="165" fontId="4" fillId="0" borderId="0"/>
    <xf numFmtId="165" fontId="23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23" fillId="0" borderId="0" applyNumberFormat="0" applyFill="0" applyBorder="0" applyAlignment="0" applyProtection="0"/>
    <xf numFmtId="171" fontId="23" fillId="0" borderId="0"/>
    <xf numFmtId="165" fontId="23" fillId="0" borderId="0" applyNumberFormat="0" applyFill="0" applyBorder="0" applyAlignment="0" applyProtection="0"/>
    <xf numFmtId="165" fontId="23" fillId="0" borderId="0" applyNumberFormat="0" applyFill="0" applyBorder="0" applyAlignment="0" applyProtection="0"/>
    <xf numFmtId="167" fontId="24" fillId="5" borderId="6">
      <alignment horizontal="right" vertical="center"/>
    </xf>
    <xf numFmtId="167" fontId="25" fillId="5" borderId="6">
      <alignment horizontal="right" vertical="center" indent="1"/>
    </xf>
    <xf numFmtId="0" fontId="26" fillId="6" borderId="7">
      <alignment horizontal="center" vertical="center"/>
    </xf>
    <xf numFmtId="172" fontId="23" fillId="0" borderId="0" applyFont="0" applyFill="0" applyBorder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173" fontId="23" fillId="0" borderId="0" applyFont="0" applyFill="0" applyBorder="0" applyAlignment="0" applyProtection="0"/>
    <xf numFmtId="165" fontId="23" fillId="0" borderId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5" fillId="0" borderId="0" applyNumberFormat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65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9" fillId="5" borderId="8" applyFill="0" applyBorder="0" applyProtection="0"/>
    <xf numFmtId="177" fontId="29" fillId="5" borderId="8" applyFill="0" applyBorder="0" applyProtection="0"/>
    <xf numFmtId="177" fontId="29" fillId="5" borderId="8" applyFill="0" applyBorder="0" applyProtection="0"/>
    <xf numFmtId="177" fontId="29" fillId="5" borderId="8" applyFill="0" applyBorder="0" applyProtection="0"/>
    <xf numFmtId="177" fontId="29" fillId="5" borderId="8" applyFill="0" applyBorder="0" applyProtection="0"/>
    <xf numFmtId="177" fontId="29" fillId="5" borderId="8" applyFill="0" applyBorder="0" applyProtection="0"/>
    <xf numFmtId="177" fontId="29" fillId="5" borderId="8" applyFill="0" applyBorder="0" applyProtection="0"/>
    <xf numFmtId="177" fontId="29" fillId="5" borderId="8" applyFill="0" applyBorder="0" applyProtection="0"/>
    <xf numFmtId="177" fontId="29" fillId="5" borderId="8" applyFill="0" applyBorder="0" applyProtection="0"/>
    <xf numFmtId="177" fontId="29" fillId="5" borderId="8" applyFill="0" applyBorder="0" applyProtection="0"/>
    <xf numFmtId="177" fontId="29" fillId="5" borderId="8" applyFill="0" applyBorder="0" applyProtection="0"/>
    <xf numFmtId="177" fontId="29" fillId="5" borderId="8" applyFill="0" applyBorder="0" applyProtection="0"/>
    <xf numFmtId="177" fontId="29" fillId="5" borderId="8" applyFill="0" applyBorder="0" applyProtection="0"/>
    <xf numFmtId="177" fontId="29" fillId="5" borderId="8" applyFill="0" applyBorder="0" applyProtection="0"/>
    <xf numFmtId="177" fontId="29" fillId="5" borderId="8" applyFill="0" applyBorder="0" applyProtection="0"/>
    <xf numFmtId="177" fontId="29" fillId="5" borderId="8" applyFill="0" applyBorder="0" applyProtection="0"/>
    <xf numFmtId="177" fontId="29" fillId="5" borderId="8" applyFill="0" applyBorder="0" applyProtection="0"/>
    <xf numFmtId="177" fontId="29" fillId="5" borderId="8" applyFill="0" applyBorder="0" applyProtection="0"/>
    <xf numFmtId="177" fontId="29" fillId="5" borderId="8" applyFill="0" applyBorder="0" applyProtection="0"/>
    <xf numFmtId="177" fontId="29" fillId="5" borderId="8" applyFill="0" applyBorder="0" applyProtection="0"/>
    <xf numFmtId="177" fontId="29" fillId="5" borderId="8" applyFill="0" applyBorder="0" applyProtection="0"/>
    <xf numFmtId="177" fontId="29" fillId="5" borderId="8" applyFill="0" applyBorder="0" applyProtection="0"/>
    <xf numFmtId="177" fontId="29" fillId="5" borderId="8" applyFill="0" applyBorder="0" applyProtection="0"/>
    <xf numFmtId="177" fontId="29" fillId="5" borderId="8" applyFill="0" applyBorder="0" applyProtection="0"/>
    <xf numFmtId="177" fontId="29" fillId="5" borderId="8" applyFill="0" applyBorder="0" applyProtection="0"/>
    <xf numFmtId="177" fontId="29" fillId="5" borderId="8" applyFill="0" applyBorder="0" applyProtection="0"/>
    <xf numFmtId="177" fontId="29" fillId="5" borderId="8" applyFill="0" applyBorder="0" applyProtection="0"/>
    <xf numFmtId="177" fontId="29" fillId="5" borderId="8" applyFill="0" applyBorder="0" applyProtection="0"/>
    <xf numFmtId="177" fontId="29" fillId="5" borderId="8" applyFill="0" applyBorder="0" applyProtection="0"/>
    <xf numFmtId="177" fontId="29" fillId="5" borderId="8" applyFill="0" applyBorder="0" applyProtection="0"/>
    <xf numFmtId="177" fontId="29" fillId="5" borderId="8" applyFill="0" applyBorder="0" applyProtection="0"/>
    <xf numFmtId="177" fontId="29" fillId="5" borderId="8" applyFill="0" applyBorder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/>
    <xf numFmtId="0" fontId="23" fillId="0" borderId="0"/>
    <xf numFmtId="0" fontId="23" fillId="0" borderId="0"/>
    <xf numFmtId="165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3" fillId="0" borderId="0"/>
    <xf numFmtId="165" fontId="23" fillId="0" borderId="0"/>
    <xf numFmtId="0" fontId="23" fillId="0" borderId="0"/>
    <xf numFmtId="165" fontId="29" fillId="0" borderId="0"/>
    <xf numFmtId="178" fontId="23" fillId="0" borderId="0"/>
    <xf numFmtId="0" fontId="23" fillId="0" borderId="0"/>
    <xf numFmtId="0" fontId="23" fillId="0" borderId="0"/>
    <xf numFmtId="178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3" fillId="0" borderId="0"/>
    <xf numFmtId="0" fontId="23" fillId="0" borderId="0"/>
    <xf numFmtId="171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3" fillId="0" borderId="0"/>
    <xf numFmtId="0" fontId="3" fillId="0" borderId="0"/>
    <xf numFmtId="0" fontId="23" fillId="0" borderId="0"/>
    <xf numFmtId="0" fontId="3" fillId="0" borderId="0"/>
    <xf numFmtId="165" fontId="2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4" fillId="0" borderId="7" applyNumberFormat="0" applyAlignment="0">
      <alignment horizontal="center"/>
    </xf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65" fontId="2" fillId="0" borderId="0"/>
    <xf numFmtId="165" fontId="1" fillId="0" borderId="0"/>
  </cellStyleXfs>
  <cellXfs count="80">
    <xf numFmtId="0" fontId="0" fillId="0" borderId="0" xfId="0" applyNumberFormat="1"/>
    <xf numFmtId="166" fontId="7" fillId="0" borderId="0" xfId="2" applyNumberFormat="1" applyFont="1" applyFill="1" applyBorder="1" applyAlignment="1">
      <alignment horizontal="center" vertical="center"/>
    </xf>
    <xf numFmtId="165" fontId="8" fillId="0" borderId="2" xfId="2" applyNumberFormat="1" applyFont="1" applyFill="1" applyBorder="1" applyAlignment="1">
      <alignment horizontal="left"/>
    </xf>
    <xf numFmtId="165" fontId="9" fillId="0" borderId="2" xfId="2" applyNumberFormat="1" applyFont="1" applyFill="1" applyBorder="1" applyAlignment="1">
      <alignment horizontal="center"/>
    </xf>
    <xf numFmtId="165" fontId="6" fillId="0" borderId="2" xfId="2" applyNumberFormat="1" applyFont="1" applyFill="1" applyBorder="1"/>
    <xf numFmtId="165" fontId="10" fillId="0" borderId="2" xfId="2" applyNumberFormat="1" applyFont="1" applyFill="1" applyBorder="1"/>
    <xf numFmtId="165" fontId="6" fillId="0" borderId="0" xfId="2" applyFont="1" applyFill="1"/>
    <xf numFmtId="165" fontId="11" fillId="3" borderId="0" xfId="2" applyNumberFormat="1" applyFont="1" applyFill="1"/>
    <xf numFmtId="165" fontId="12" fillId="3" borderId="0" xfId="2" applyNumberFormat="1" applyFont="1" applyFill="1" applyBorder="1" applyAlignment="1">
      <alignment horizontal="center"/>
    </xf>
    <xf numFmtId="165" fontId="13" fillId="3" borderId="2" xfId="2" applyNumberFormat="1" applyFont="1" applyFill="1" applyBorder="1" applyAlignment="1">
      <alignment horizontal="center"/>
    </xf>
    <xf numFmtId="165" fontId="14" fillId="0" borderId="0" xfId="2" applyFont="1" applyFill="1"/>
    <xf numFmtId="165" fontId="15" fillId="3" borderId="2" xfId="2" applyNumberFormat="1" applyFont="1" applyFill="1" applyBorder="1" applyAlignment="1">
      <alignment horizontal="left"/>
    </xf>
    <xf numFmtId="165" fontId="9" fillId="3" borderId="2" xfId="2" applyNumberFormat="1" applyFont="1" applyFill="1" applyBorder="1" applyAlignment="1">
      <alignment horizontal="center"/>
    </xf>
    <xf numFmtId="1" fontId="16" fillId="3" borderId="2" xfId="2" applyNumberFormat="1" applyFont="1" applyFill="1" applyBorder="1" applyAlignment="1">
      <alignment horizontal="center"/>
    </xf>
    <xf numFmtId="165" fontId="17" fillId="0" borderId="0" xfId="2" applyNumberFormat="1" applyFont="1" applyFill="1" applyBorder="1" applyAlignment="1">
      <alignment horizontal="left"/>
    </xf>
    <xf numFmtId="165" fontId="7" fillId="0" borderId="0" xfId="2" applyNumberFormat="1" applyFont="1" applyFill="1" applyBorder="1" applyAlignment="1">
      <alignment horizontal="left" indent="4"/>
    </xf>
    <xf numFmtId="165" fontId="7" fillId="0" borderId="0" xfId="2" applyNumberFormat="1" applyFont="1" applyFill="1" applyBorder="1" applyAlignment="1">
      <alignment horizontal="left" indent="6"/>
    </xf>
    <xf numFmtId="165" fontId="19" fillId="0" borderId="0" xfId="2" applyNumberFormat="1" applyFont="1" applyFill="1" applyBorder="1" applyAlignment="1">
      <alignment horizontal="left" indent="2"/>
    </xf>
    <xf numFmtId="165" fontId="6" fillId="0" borderId="0" xfId="2" applyNumberFormat="1" applyFont="1" applyFill="1"/>
    <xf numFmtId="165" fontId="16" fillId="3" borderId="2" xfId="2" applyNumberFormat="1" applyFont="1" applyFill="1" applyBorder="1" applyAlignment="1">
      <alignment horizontal="center" vertical="center"/>
    </xf>
    <xf numFmtId="165" fontId="17" fillId="0" borderId="0" xfId="2" applyNumberFormat="1" applyFont="1" applyFill="1" applyBorder="1" applyAlignment="1">
      <alignment horizontal="left" indent="2"/>
    </xf>
    <xf numFmtId="165" fontId="18" fillId="0" borderId="0" xfId="2" applyNumberFormat="1" applyFont="1" applyFill="1" applyAlignment="1">
      <alignment horizontal="left" indent="1"/>
    </xf>
    <xf numFmtId="167" fontId="20" fillId="0" borderId="0" xfId="2" applyNumberFormat="1" applyFont="1" applyFill="1" applyBorder="1" applyAlignment="1">
      <alignment horizontal="center"/>
    </xf>
    <xf numFmtId="1" fontId="7" fillId="0" borderId="0" xfId="2" applyNumberFormat="1" applyFont="1" applyFill="1" applyBorder="1" applyAlignment="1">
      <alignment horizontal="center"/>
    </xf>
    <xf numFmtId="165" fontId="7" fillId="0" borderId="0" xfId="2" applyNumberFormat="1" applyFont="1" applyFill="1" applyBorder="1" applyAlignment="1">
      <alignment horizontal="left" indent="9"/>
    </xf>
    <xf numFmtId="165" fontId="7" fillId="0" borderId="0" xfId="2" applyNumberFormat="1" applyFont="1" applyFill="1"/>
    <xf numFmtId="165" fontId="15" fillId="0" borderId="2" xfId="2" applyNumberFormat="1" applyFont="1" applyFill="1" applyBorder="1" applyAlignment="1">
      <alignment horizontal="center"/>
    </xf>
    <xf numFmtId="167" fontId="17" fillId="0" borderId="0" xfId="2" quotePrefix="1" applyNumberFormat="1" applyFont="1" applyFill="1" applyBorder="1" applyAlignment="1">
      <alignment horizontal="center"/>
    </xf>
    <xf numFmtId="165" fontId="17" fillId="0" borderId="0" xfId="2" applyNumberFormat="1" applyFont="1" applyFill="1" applyBorder="1" applyAlignment="1">
      <alignment horizontal="left" indent="5"/>
    </xf>
    <xf numFmtId="1" fontId="17" fillId="0" borderId="0" xfId="2" quotePrefix="1" applyNumberFormat="1" applyFont="1" applyFill="1" applyBorder="1" applyAlignment="1">
      <alignment horizontal="center"/>
    </xf>
    <xf numFmtId="167" fontId="17" fillId="0" borderId="0" xfId="2" applyNumberFormat="1" applyFont="1" applyFill="1" applyBorder="1" applyAlignment="1">
      <alignment horizontal="center"/>
    </xf>
    <xf numFmtId="165" fontId="7" fillId="0" borderId="0" xfId="2" applyNumberFormat="1" applyFont="1" applyFill="1" applyBorder="1" applyAlignment="1">
      <alignment horizontal="left" indent="7"/>
    </xf>
    <xf numFmtId="167" fontId="7" fillId="0" borderId="0" xfId="2" applyNumberFormat="1" applyFont="1" applyFill="1" applyBorder="1" applyAlignment="1">
      <alignment horizontal="center"/>
    </xf>
    <xf numFmtId="165" fontId="7" fillId="0" borderId="0" xfId="2" applyNumberFormat="1" applyFont="1" applyFill="1" applyBorder="1" applyAlignment="1">
      <alignment horizontal="left" indent="11"/>
    </xf>
    <xf numFmtId="167" fontId="17" fillId="0" borderId="0" xfId="1" applyNumberFormat="1" applyFont="1" applyFill="1" applyBorder="1" applyAlignment="1">
      <alignment horizontal="center"/>
    </xf>
    <xf numFmtId="167" fontId="7" fillId="0" borderId="0" xfId="1" applyNumberFormat="1" applyFont="1" applyFill="1" applyBorder="1" applyAlignment="1">
      <alignment horizontal="center"/>
    </xf>
    <xf numFmtId="165" fontId="17" fillId="0" borderId="0" xfId="2" applyNumberFormat="1" applyFont="1" applyFill="1" applyBorder="1" applyAlignment="1">
      <alignment horizontal="left" indent="3"/>
    </xf>
    <xf numFmtId="165" fontId="7" fillId="0" borderId="0" xfId="2" applyNumberFormat="1" applyFont="1" applyFill="1" applyBorder="1" applyAlignment="1">
      <alignment horizontal="left" indent="13"/>
    </xf>
    <xf numFmtId="165" fontId="19" fillId="0" borderId="5" xfId="2" applyNumberFormat="1" applyFont="1" applyFill="1" applyBorder="1" applyAlignment="1">
      <alignment horizontal="left" indent="2"/>
    </xf>
    <xf numFmtId="167" fontId="6" fillId="4" borderId="0" xfId="2" applyNumberFormat="1" applyFont="1" applyFill="1" applyBorder="1" applyAlignment="1">
      <alignment horizontal="center"/>
    </xf>
    <xf numFmtId="165" fontId="10" fillId="0" borderId="0" xfId="2" applyNumberFormat="1" applyFont="1" applyFill="1"/>
    <xf numFmtId="165" fontId="20" fillId="0" borderId="0" xfId="2" applyNumberFormat="1" applyFont="1" applyFill="1" applyBorder="1" applyAlignment="1">
      <alignment horizontal="left" indent="8"/>
    </xf>
    <xf numFmtId="167" fontId="6" fillId="0" borderId="0" xfId="2" applyNumberFormat="1" applyFont="1" applyFill="1" applyBorder="1" applyAlignment="1">
      <alignment horizontal="center"/>
    </xf>
    <xf numFmtId="1" fontId="9" fillId="0" borderId="0" xfId="2" quotePrefix="1" applyNumberFormat="1" applyFont="1" applyFill="1" applyBorder="1" applyAlignment="1">
      <alignment horizontal="center"/>
    </xf>
    <xf numFmtId="1" fontId="21" fillId="0" borderId="0" xfId="2" quotePrefix="1" applyNumberFormat="1" applyFont="1" applyFill="1" applyBorder="1" applyAlignment="1">
      <alignment horizontal="center"/>
    </xf>
    <xf numFmtId="165" fontId="11" fillId="3" borderId="4" xfId="2" applyNumberFormat="1" applyFont="1" applyFill="1" applyBorder="1"/>
    <xf numFmtId="165" fontId="7" fillId="0" borderId="0" xfId="2" applyNumberFormat="1" applyFont="1" applyFill="1" applyAlignment="1"/>
    <xf numFmtId="1" fontId="17" fillId="0" borderId="0" xfId="2" applyNumberFormat="1" applyFont="1" applyFill="1" applyBorder="1" applyAlignment="1">
      <alignment horizontal="center"/>
    </xf>
    <xf numFmtId="165" fontId="7" fillId="0" borderId="0" xfId="2" applyNumberFormat="1" applyFont="1" applyFill="1" applyBorder="1" applyAlignment="1">
      <alignment horizontal="left" indent="12"/>
    </xf>
    <xf numFmtId="165" fontId="7" fillId="4" borderId="0" xfId="2" applyNumberFormat="1" applyFont="1" applyFill="1" applyAlignment="1"/>
    <xf numFmtId="165" fontId="22" fillId="0" borderId="0" xfId="2" applyNumberFormat="1" applyFont="1" applyFill="1" applyBorder="1" applyAlignment="1">
      <alignment horizontal="left" indent="8"/>
    </xf>
    <xf numFmtId="167" fontId="7" fillId="0" borderId="0" xfId="2" quotePrefix="1" applyNumberFormat="1" applyFont="1" applyFill="1" applyBorder="1" applyAlignment="1">
      <alignment horizontal="center"/>
    </xf>
    <xf numFmtId="165" fontId="17" fillId="0" borderId="0" xfId="2" applyNumberFormat="1" applyFont="1" applyFill="1" applyBorder="1" applyAlignment="1">
      <alignment horizontal="left" indent="4"/>
    </xf>
    <xf numFmtId="165" fontId="22" fillId="0" borderId="3" xfId="2" applyNumberFormat="1" applyFont="1" applyFill="1" applyBorder="1" applyAlignment="1">
      <alignment horizontal="left" indent="2"/>
    </xf>
    <xf numFmtId="165" fontId="20" fillId="0" borderId="0" xfId="2" applyNumberFormat="1" applyFont="1" applyFill="1" applyBorder="1" applyAlignment="1">
      <alignment horizontal="left" indent="2"/>
    </xf>
    <xf numFmtId="167" fontId="7" fillId="0" borderId="0" xfId="1" quotePrefix="1" applyNumberFormat="1" applyFont="1" applyFill="1" applyBorder="1" applyAlignment="1">
      <alignment horizontal="center"/>
    </xf>
    <xf numFmtId="165" fontId="6" fillId="0" borderId="0" xfId="2" applyNumberFormat="1" applyFont="1" applyFill="1" applyAlignment="1"/>
    <xf numFmtId="165" fontId="17" fillId="0" borderId="0" xfId="2" applyNumberFormat="1" applyFont="1" applyFill="1" applyBorder="1" applyAlignment="1">
      <alignment horizontal="left" wrapText="1" indent="1"/>
    </xf>
    <xf numFmtId="165" fontId="7" fillId="0" borderId="0" xfId="2" applyNumberFormat="1" applyFont="1" applyFill="1" applyBorder="1" applyAlignment="1">
      <alignment horizontal="left" indent="5"/>
    </xf>
    <xf numFmtId="165" fontId="17" fillId="0" borderId="0" xfId="2" applyNumberFormat="1" applyFont="1" applyFill="1" applyBorder="1" applyAlignment="1">
      <alignment horizontal="left" wrapText="1" indent="3"/>
    </xf>
    <xf numFmtId="167" fontId="17" fillId="0" borderId="0" xfId="1" quotePrefix="1" applyNumberFormat="1" applyFont="1" applyFill="1" applyBorder="1" applyAlignment="1">
      <alignment horizontal="center"/>
    </xf>
    <xf numFmtId="1" fontId="17" fillId="0" borderId="0" xfId="1" quotePrefix="1" applyNumberFormat="1" applyFont="1" applyFill="1" applyBorder="1" applyAlignment="1">
      <alignment horizontal="center"/>
    </xf>
    <xf numFmtId="165" fontId="17" fillId="0" borderId="0" xfId="2" applyNumberFormat="1" applyFont="1" applyFill="1" applyBorder="1" applyAlignment="1">
      <alignment horizontal="left" wrapText="1"/>
    </xf>
    <xf numFmtId="1" fontId="7" fillId="0" borderId="0" xfId="1" quotePrefix="1" applyNumberFormat="1" applyFont="1" applyFill="1" applyBorder="1" applyAlignment="1">
      <alignment horizontal="center"/>
    </xf>
    <xf numFmtId="165" fontId="17" fillId="0" borderId="0" xfId="2" applyNumberFormat="1" applyFont="1" applyFill="1" applyBorder="1" applyAlignment="1">
      <alignment horizontal="left" wrapText="1" indent="4"/>
    </xf>
    <xf numFmtId="165" fontId="9" fillId="0" borderId="0" xfId="2" applyFont="1" applyFill="1"/>
    <xf numFmtId="165" fontId="17" fillId="0" borderId="0" xfId="2" applyNumberFormat="1" applyFont="1" applyFill="1" applyBorder="1" applyAlignment="1">
      <alignment horizontal="left" wrapText="1" indent="2"/>
    </xf>
    <xf numFmtId="1" fontId="9" fillId="0" borderId="0" xfId="1" quotePrefix="1" applyNumberFormat="1" applyFont="1" applyFill="1" applyBorder="1" applyAlignment="1">
      <alignment horizontal="center"/>
    </xf>
    <xf numFmtId="165" fontId="21" fillId="0" borderId="3" xfId="2" applyNumberFormat="1" applyFont="1" applyFill="1" applyBorder="1" applyAlignment="1">
      <alignment horizontal="left" indent="3"/>
    </xf>
    <xf numFmtId="1" fontId="9" fillId="4" borderId="0" xfId="1" quotePrefix="1" applyNumberFormat="1" applyFont="1" applyFill="1" applyBorder="1" applyAlignment="1">
      <alignment horizontal="center"/>
    </xf>
    <xf numFmtId="167" fontId="20" fillId="0" borderId="0" xfId="1" quotePrefix="1" applyNumberFormat="1" applyFont="1" applyFill="1" applyBorder="1" applyAlignment="1">
      <alignment horizontal="center"/>
    </xf>
    <xf numFmtId="165" fontId="7" fillId="0" borderId="0" xfId="2" quotePrefix="1" applyNumberFormat="1" applyFont="1" applyFill="1" applyBorder="1" applyAlignment="1">
      <alignment horizontal="left" indent="5"/>
    </xf>
    <xf numFmtId="165" fontId="20" fillId="0" borderId="0" xfId="2" quotePrefix="1" applyNumberFormat="1" applyFont="1" applyFill="1" applyBorder="1" applyAlignment="1">
      <alignment horizontal="left" indent="5"/>
    </xf>
    <xf numFmtId="167" fontId="6" fillId="0" borderId="0" xfId="2" quotePrefix="1" applyNumberFormat="1" applyFont="1" applyFill="1" applyBorder="1" applyAlignment="1">
      <alignment horizontal="center"/>
    </xf>
    <xf numFmtId="165" fontId="20" fillId="0" borderId="5" xfId="2" applyNumberFormat="1" applyFont="1" applyFill="1" applyBorder="1" applyAlignment="1">
      <alignment horizontal="left" indent="2"/>
    </xf>
    <xf numFmtId="167" fontId="20" fillId="0" borderId="0" xfId="2" quotePrefix="1" applyNumberFormat="1" applyFont="1" applyFill="1" applyBorder="1" applyAlignment="1">
      <alignment horizontal="center"/>
    </xf>
    <xf numFmtId="165" fontId="20" fillId="0" borderId="0" xfId="2" quotePrefix="1" applyNumberFormat="1" applyFont="1" applyFill="1" applyBorder="1" applyAlignment="1">
      <alignment horizontal="left" indent="2"/>
    </xf>
    <xf numFmtId="165" fontId="22" fillId="0" borderId="0" xfId="2" applyNumberFormat="1" applyFont="1" applyFill="1" applyAlignment="1"/>
    <xf numFmtId="3" fontId="17" fillId="0" borderId="0" xfId="2" applyNumberFormat="1" applyFont="1" applyFill="1" applyBorder="1" applyAlignment="1">
      <alignment horizontal="center"/>
    </xf>
    <xf numFmtId="3" fontId="7" fillId="0" borderId="0" xfId="2" applyNumberFormat="1" applyFont="1" applyFill="1" applyBorder="1" applyAlignment="1">
      <alignment horizontal="center"/>
    </xf>
  </cellXfs>
  <cellStyles count="1543">
    <cellStyle name="?_x001d_?½_x000c_'ÿ-_x000d_ ÿU_x0001_?_x0005_ˆ_x0008__x0007__x0001__x0001_" xfId="2" xr:uid="{00000000-0005-0000-0000-000000000000}"/>
    <cellStyle name="?_x001d_?½_x000c_'ÿ-_x000d_ ÿU_x0001_?_x0005_ˆ_x0008__x0007__x0001__x0001_ 2" xfId="5" xr:uid="{00000000-0005-0000-0000-000001000000}"/>
    <cellStyle name="?_x001d_?½_x000c_'ÿ-_x000d_ ÿU_x0001_?_x0005_ˆ_x0008__x0007__x0001__x0001_ 3" xfId="6" xr:uid="{00000000-0005-0000-0000-000002000000}"/>
    <cellStyle name="?_x001d_?½_x000c_'ÿ-_x000d_ ÿU_x0001_?_x0005_ˆ_x0008__x0007__x0001__x0001__Xl0000000" xfId="7" xr:uid="{00000000-0005-0000-0000-000003000000}"/>
    <cellStyle name="=D:\WINNT\SYSTEM32\COMMAND.COM" xfId="8" xr:uid="{00000000-0005-0000-0000-000004000000}"/>
    <cellStyle name="‏_x001d_ً½_x000c_'ے-_x000d_ ےU_x0001_ٌ_x0005_ˆ_x0008__x0007__x0001__x0001_" xfId="4" xr:uid="{00000000-0005-0000-0000-000005000000}"/>
    <cellStyle name="‏_x001d_ً½_x000c_'ے-_x000d_ ےU_x0001_ٌ_x0005_ˆ_x0008__x0007__x0001__x0001_ 2" xfId="9" xr:uid="{00000000-0005-0000-0000-000006000000}"/>
    <cellStyle name="‏_x001d_ً½_x000c_'ے-_x000d_ ےU_x0001_ٌ_x0005_ˆ_x0008__x0007__x0001__x0001_ 3" xfId="10" xr:uid="{00000000-0005-0000-0000-000007000000}"/>
    <cellStyle name="clsAltData" xfId="11" xr:uid="{00000000-0005-0000-0000-000008000000}"/>
    <cellStyle name="clsData" xfId="12" xr:uid="{00000000-0005-0000-0000-000009000000}"/>
    <cellStyle name="Col1_DCN" xfId="13" xr:uid="{00000000-0005-0000-0000-00000A000000}"/>
    <cellStyle name="Comma [0]" xfId="14" xr:uid="{00000000-0005-0000-0000-00000B000000}"/>
    <cellStyle name="Commentaire 2" xfId="15" xr:uid="{00000000-0005-0000-0000-00000C000000}"/>
    <cellStyle name="Commentaire 2 2" xfId="16" xr:uid="{00000000-0005-0000-0000-00000D000000}"/>
    <cellStyle name="Commentaire 2 2 2" xfId="17" xr:uid="{00000000-0005-0000-0000-00000E000000}"/>
    <cellStyle name="Commentaire 2 3" xfId="18" xr:uid="{00000000-0005-0000-0000-00000F000000}"/>
    <cellStyle name="Currency [0]" xfId="19" xr:uid="{00000000-0005-0000-0000-000010000000}"/>
    <cellStyle name="Euro" xfId="20" xr:uid="{00000000-0005-0000-0000-000011000000}"/>
    <cellStyle name="Euro 10" xfId="21" xr:uid="{00000000-0005-0000-0000-000012000000}"/>
    <cellStyle name="Euro 11" xfId="22" xr:uid="{00000000-0005-0000-0000-000013000000}"/>
    <cellStyle name="Euro 12" xfId="23" xr:uid="{00000000-0005-0000-0000-000014000000}"/>
    <cellStyle name="Euro 13" xfId="24" xr:uid="{00000000-0005-0000-0000-000015000000}"/>
    <cellStyle name="Euro 14" xfId="25" xr:uid="{00000000-0005-0000-0000-000016000000}"/>
    <cellStyle name="Euro 15" xfId="26" xr:uid="{00000000-0005-0000-0000-000017000000}"/>
    <cellStyle name="Euro 16" xfId="27" xr:uid="{00000000-0005-0000-0000-000018000000}"/>
    <cellStyle name="Euro 17" xfId="28" xr:uid="{00000000-0005-0000-0000-000019000000}"/>
    <cellStyle name="Euro 18" xfId="29" xr:uid="{00000000-0005-0000-0000-00001A000000}"/>
    <cellStyle name="Euro 19" xfId="30" xr:uid="{00000000-0005-0000-0000-00001B000000}"/>
    <cellStyle name="Euro 2" xfId="31" xr:uid="{00000000-0005-0000-0000-00001C000000}"/>
    <cellStyle name="Euro 20" xfId="32" xr:uid="{00000000-0005-0000-0000-00001D000000}"/>
    <cellStyle name="Euro 21" xfId="33" xr:uid="{00000000-0005-0000-0000-00001E000000}"/>
    <cellStyle name="Euro 22" xfId="34" xr:uid="{00000000-0005-0000-0000-00001F000000}"/>
    <cellStyle name="Euro 23" xfId="35" xr:uid="{00000000-0005-0000-0000-000020000000}"/>
    <cellStyle name="Euro 24" xfId="36" xr:uid="{00000000-0005-0000-0000-000021000000}"/>
    <cellStyle name="Euro 25" xfId="37" xr:uid="{00000000-0005-0000-0000-000022000000}"/>
    <cellStyle name="Euro 26" xfId="38" xr:uid="{00000000-0005-0000-0000-000023000000}"/>
    <cellStyle name="Euro 27" xfId="39" xr:uid="{00000000-0005-0000-0000-000024000000}"/>
    <cellStyle name="Euro 28" xfId="40" xr:uid="{00000000-0005-0000-0000-000025000000}"/>
    <cellStyle name="Euro 29" xfId="41" xr:uid="{00000000-0005-0000-0000-000026000000}"/>
    <cellStyle name="Euro 3" xfId="42" xr:uid="{00000000-0005-0000-0000-000027000000}"/>
    <cellStyle name="Euro 30" xfId="43" xr:uid="{00000000-0005-0000-0000-000028000000}"/>
    <cellStyle name="Euro 31" xfId="44" xr:uid="{00000000-0005-0000-0000-000029000000}"/>
    <cellStyle name="Euro 32" xfId="45" xr:uid="{00000000-0005-0000-0000-00002A000000}"/>
    <cellStyle name="Euro 33" xfId="46" xr:uid="{00000000-0005-0000-0000-00002B000000}"/>
    <cellStyle name="Euro 4" xfId="47" xr:uid="{00000000-0005-0000-0000-00002C000000}"/>
    <cellStyle name="Euro 5" xfId="48" xr:uid="{00000000-0005-0000-0000-00002D000000}"/>
    <cellStyle name="Euro 6" xfId="49" xr:uid="{00000000-0005-0000-0000-00002E000000}"/>
    <cellStyle name="Euro 7" xfId="50" xr:uid="{00000000-0005-0000-0000-00002F000000}"/>
    <cellStyle name="Euro 8" xfId="51" xr:uid="{00000000-0005-0000-0000-000030000000}"/>
    <cellStyle name="Euro 9" xfId="52" xr:uid="{00000000-0005-0000-0000-000031000000}"/>
    <cellStyle name="Lien hypertexte 2" xfId="53" xr:uid="{00000000-0005-0000-0000-000032000000}"/>
    <cellStyle name="Lien hypertexte 3" xfId="54" xr:uid="{00000000-0005-0000-0000-000033000000}"/>
    <cellStyle name="Milliers 2" xfId="55" xr:uid="{00000000-0005-0000-0000-000034000000}"/>
    <cellStyle name="Milliers 2 2" xfId="56" xr:uid="{00000000-0005-0000-0000-000035000000}"/>
    <cellStyle name="Milliers 2 2 2" xfId="57" xr:uid="{00000000-0005-0000-0000-000036000000}"/>
    <cellStyle name="Milliers 2 2 3" xfId="58" xr:uid="{00000000-0005-0000-0000-000037000000}"/>
    <cellStyle name="Milliers 2 2 3 2" xfId="59" xr:uid="{00000000-0005-0000-0000-000038000000}"/>
    <cellStyle name="Milliers 2 3" xfId="60" xr:uid="{00000000-0005-0000-0000-000039000000}"/>
    <cellStyle name="Milliers 2 3 2" xfId="61" xr:uid="{00000000-0005-0000-0000-00003A000000}"/>
    <cellStyle name="Milliers 3" xfId="62" xr:uid="{00000000-0005-0000-0000-00003B000000}"/>
    <cellStyle name="Milliers 3 2" xfId="63" xr:uid="{00000000-0005-0000-0000-00003C000000}"/>
    <cellStyle name="Milliers 3 2 2" xfId="64" xr:uid="{00000000-0005-0000-0000-00003D000000}"/>
    <cellStyle name="Milliers 4" xfId="65" xr:uid="{00000000-0005-0000-0000-00003E000000}"/>
    <cellStyle name="Milliers 5" xfId="66" xr:uid="{00000000-0005-0000-0000-00003F000000}"/>
    <cellStyle name="Milliers 6" xfId="67" xr:uid="{00000000-0005-0000-0000-000040000000}"/>
    <cellStyle name="Milliers 6 2" xfId="68" xr:uid="{00000000-0005-0000-0000-000041000000}"/>
    <cellStyle name="Milliers 7" xfId="69" xr:uid="{00000000-0005-0000-0000-000042000000}"/>
    <cellStyle name="monétaire en $" xfId="70" xr:uid="{00000000-0005-0000-0000-000043000000}"/>
    <cellStyle name="monétaire en $ 10" xfId="71" xr:uid="{00000000-0005-0000-0000-000044000000}"/>
    <cellStyle name="monétaire en $ 11" xfId="72" xr:uid="{00000000-0005-0000-0000-000045000000}"/>
    <cellStyle name="monétaire en $ 12" xfId="73" xr:uid="{00000000-0005-0000-0000-000046000000}"/>
    <cellStyle name="monétaire en $ 13" xfId="74" xr:uid="{00000000-0005-0000-0000-000047000000}"/>
    <cellStyle name="monétaire en $ 14" xfId="75" xr:uid="{00000000-0005-0000-0000-000048000000}"/>
    <cellStyle name="monétaire en $ 15" xfId="76" xr:uid="{00000000-0005-0000-0000-000049000000}"/>
    <cellStyle name="monétaire en $ 16" xfId="77" xr:uid="{00000000-0005-0000-0000-00004A000000}"/>
    <cellStyle name="monétaire en $ 17" xfId="78" xr:uid="{00000000-0005-0000-0000-00004B000000}"/>
    <cellStyle name="monétaire en $ 18" xfId="79" xr:uid="{00000000-0005-0000-0000-00004C000000}"/>
    <cellStyle name="monétaire en $ 19" xfId="80" xr:uid="{00000000-0005-0000-0000-00004D000000}"/>
    <cellStyle name="monétaire en $ 2" xfId="81" xr:uid="{00000000-0005-0000-0000-00004E000000}"/>
    <cellStyle name="monétaire en $ 20" xfId="82" xr:uid="{00000000-0005-0000-0000-00004F000000}"/>
    <cellStyle name="monétaire en $ 21" xfId="83" xr:uid="{00000000-0005-0000-0000-000050000000}"/>
    <cellStyle name="monétaire en $ 22" xfId="84" xr:uid="{00000000-0005-0000-0000-000051000000}"/>
    <cellStyle name="monétaire en $ 23" xfId="85" xr:uid="{00000000-0005-0000-0000-000052000000}"/>
    <cellStyle name="monétaire en $ 24" xfId="86" xr:uid="{00000000-0005-0000-0000-000053000000}"/>
    <cellStyle name="monétaire en $ 25" xfId="87" xr:uid="{00000000-0005-0000-0000-000054000000}"/>
    <cellStyle name="monétaire en $ 26" xfId="88" xr:uid="{00000000-0005-0000-0000-000055000000}"/>
    <cellStyle name="monétaire en $ 27" xfId="89" xr:uid="{00000000-0005-0000-0000-000056000000}"/>
    <cellStyle name="monétaire en $ 28" xfId="90" xr:uid="{00000000-0005-0000-0000-000057000000}"/>
    <cellStyle name="monétaire en $ 29" xfId="91" xr:uid="{00000000-0005-0000-0000-000058000000}"/>
    <cellStyle name="monétaire en $ 3" xfId="92" xr:uid="{00000000-0005-0000-0000-000059000000}"/>
    <cellStyle name="monétaire en $ 30" xfId="93" xr:uid="{00000000-0005-0000-0000-00005A000000}"/>
    <cellStyle name="monétaire en $ 31" xfId="94" xr:uid="{00000000-0005-0000-0000-00005B000000}"/>
    <cellStyle name="monétaire en $ 32" xfId="95" xr:uid="{00000000-0005-0000-0000-00005C000000}"/>
    <cellStyle name="monétaire en $ 4" xfId="96" xr:uid="{00000000-0005-0000-0000-00005D000000}"/>
    <cellStyle name="monétaire en $ 5" xfId="97" xr:uid="{00000000-0005-0000-0000-00005E000000}"/>
    <cellStyle name="monétaire en $ 6" xfId="98" xr:uid="{00000000-0005-0000-0000-00005F000000}"/>
    <cellStyle name="monétaire en $ 7" xfId="99" xr:uid="{00000000-0005-0000-0000-000060000000}"/>
    <cellStyle name="monétaire en $ 8" xfId="100" xr:uid="{00000000-0005-0000-0000-000061000000}"/>
    <cellStyle name="monétaire en $ 9" xfId="101" xr:uid="{00000000-0005-0000-0000-000062000000}"/>
    <cellStyle name="Monétaire]STAANN" xfId="102" xr:uid="{00000000-0005-0000-0000-000063000000}"/>
    <cellStyle name="Monétaire]STAANN 10" xfId="103" xr:uid="{00000000-0005-0000-0000-000064000000}"/>
    <cellStyle name="Monétaire]STAANN 10 10" xfId="104" xr:uid="{00000000-0005-0000-0000-000065000000}"/>
    <cellStyle name="Monétaire]STAANN 10 11" xfId="105" xr:uid="{00000000-0005-0000-0000-000066000000}"/>
    <cellStyle name="Monétaire]STAANN 10 2" xfId="106" xr:uid="{00000000-0005-0000-0000-000067000000}"/>
    <cellStyle name="Monétaire]STAANN 10 3" xfId="107" xr:uid="{00000000-0005-0000-0000-000068000000}"/>
    <cellStyle name="Monétaire]STAANN 10 4" xfId="108" xr:uid="{00000000-0005-0000-0000-000069000000}"/>
    <cellStyle name="Monétaire]STAANN 10 5" xfId="109" xr:uid="{00000000-0005-0000-0000-00006A000000}"/>
    <cellStyle name="Monétaire]STAANN 10 6" xfId="110" xr:uid="{00000000-0005-0000-0000-00006B000000}"/>
    <cellStyle name="Monétaire]STAANN 10 7" xfId="111" xr:uid="{00000000-0005-0000-0000-00006C000000}"/>
    <cellStyle name="Monétaire]STAANN 10 8" xfId="112" xr:uid="{00000000-0005-0000-0000-00006D000000}"/>
    <cellStyle name="Monétaire]STAANN 10 9" xfId="113" xr:uid="{00000000-0005-0000-0000-00006E000000}"/>
    <cellStyle name="Monétaire]STAANN 11" xfId="114" xr:uid="{00000000-0005-0000-0000-00006F000000}"/>
    <cellStyle name="Monétaire]STAANN 11 10" xfId="115" xr:uid="{00000000-0005-0000-0000-000070000000}"/>
    <cellStyle name="Monétaire]STAANN 11 11" xfId="116" xr:uid="{00000000-0005-0000-0000-000071000000}"/>
    <cellStyle name="Monétaire]STAANN 11 2" xfId="117" xr:uid="{00000000-0005-0000-0000-000072000000}"/>
    <cellStyle name="Monétaire]STAANN 11 3" xfId="118" xr:uid="{00000000-0005-0000-0000-000073000000}"/>
    <cellStyle name="Monétaire]STAANN 11 4" xfId="119" xr:uid="{00000000-0005-0000-0000-000074000000}"/>
    <cellStyle name="Monétaire]STAANN 11 5" xfId="120" xr:uid="{00000000-0005-0000-0000-000075000000}"/>
    <cellStyle name="Monétaire]STAANN 11 6" xfId="121" xr:uid="{00000000-0005-0000-0000-000076000000}"/>
    <cellStyle name="Monétaire]STAANN 11 7" xfId="122" xr:uid="{00000000-0005-0000-0000-000077000000}"/>
    <cellStyle name="Monétaire]STAANN 11 8" xfId="123" xr:uid="{00000000-0005-0000-0000-000078000000}"/>
    <cellStyle name="Monétaire]STAANN 11 9" xfId="124" xr:uid="{00000000-0005-0000-0000-000079000000}"/>
    <cellStyle name="Monétaire]STAANN 12" xfId="125" xr:uid="{00000000-0005-0000-0000-00007A000000}"/>
    <cellStyle name="Monétaire]STAANN 12 10" xfId="126" xr:uid="{00000000-0005-0000-0000-00007B000000}"/>
    <cellStyle name="Monétaire]STAANN 12 11" xfId="127" xr:uid="{00000000-0005-0000-0000-00007C000000}"/>
    <cellStyle name="Monétaire]STAANN 12 2" xfId="128" xr:uid="{00000000-0005-0000-0000-00007D000000}"/>
    <cellStyle name="Monétaire]STAANN 12 3" xfId="129" xr:uid="{00000000-0005-0000-0000-00007E000000}"/>
    <cellStyle name="Monétaire]STAANN 12 4" xfId="130" xr:uid="{00000000-0005-0000-0000-00007F000000}"/>
    <cellStyle name="Monétaire]STAANN 12 5" xfId="131" xr:uid="{00000000-0005-0000-0000-000080000000}"/>
    <cellStyle name="Monétaire]STAANN 12 6" xfId="132" xr:uid="{00000000-0005-0000-0000-000081000000}"/>
    <cellStyle name="Monétaire]STAANN 12 7" xfId="133" xr:uid="{00000000-0005-0000-0000-000082000000}"/>
    <cellStyle name="Monétaire]STAANN 12 8" xfId="134" xr:uid="{00000000-0005-0000-0000-000083000000}"/>
    <cellStyle name="Monétaire]STAANN 12 9" xfId="135" xr:uid="{00000000-0005-0000-0000-000084000000}"/>
    <cellStyle name="Monétaire]STAANN 13" xfId="136" xr:uid="{00000000-0005-0000-0000-000085000000}"/>
    <cellStyle name="Monétaire]STAANN 13 10" xfId="137" xr:uid="{00000000-0005-0000-0000-000086000000}"/>
    <cellStyle name="Monétaire]STAANN 13 11" xfId="138" xr:uid="{00000000-0005-0000-0000-000087000000}"/>
    <cellStyle name="Monétaire]STAANN 13 2" xfId="139" xr:uid="{00000000-0005-0000-0000-000088000000}"/>
    <cellStyle name="Monétaire]STAANN 13 3" xfId="140" xr:uid="{00000000-0005-0000-0000-000089000000}"/>
    <cellStyle name="Monétaire]STAANN 13 4" xfId="141" xr:uid="{00000000-0005-0000-0000-00008A000000}"/>
    <cellStyle name="Monétaire]STAANN 13 5" xfId="142" xr:uid="{00000000-0005-0000-0000-00008B000000}"/>
    <cellStyle name="Monétaire]STAANN 13 6" xfId="143" xr:uid="{00000000-0005-0000-0000-00008C000000}"/>
    <cellStyle name="Monétaire]STAANN 13 7" xfId="144" xr:uid="{00000000-0005-0000-0000-00008D000000}"/>
    <cellStyle name="Monétaire]STAANN 13 8" xfId="145" xr:uid="{00000000-0005-0000-0000-00008E000000}"/>
    <cellStyle name="Monétaire]STAANN 13 9" xfId="146" xr:uid="{00000000-0005-0000-0000-00008F000000}"/>
    <cellStyle name="Monétaire]STAANN 14" xfId="147" xr:uid="{00000000-0005-0000-0000-000090000000}"/>
    <cellStyle name="Monétaire]STAANN 14 10" xfId="148" xr:uid="{00000000-0005-0000-0000-000091000000}"/>
    <cellStyle name="Monétaire]STAANN 14 11" xfId="149" xr:uid="{00000000-0005-0000-0000-000092000000}"/>
    <cellStyle name="Monétaire]STAANN 14 2" xfId="150" xr:uid="{00000000-0005-0000-0000-000093000000}"/>
    <cellStyle name="Monétaire]STAANN 14 3" xfId="151" xr:uid="{00000000-0005-0000-0000-000094000000}"/>
    <cellStyle name="Monétaire]STAANN 14 4" xfId="152" xr:uid="{00000000-0005-0000-0000-000095000000}"/>
    <cellStyle name="Monétaire]STAANN 14 5" xfId="153" xr:uid="{00000000-0005-0000-0000-000096000000}"/>
    <cellStyle name="Monétaire]STAANN 14 6" xfId="154" xr:uid="{00000000-0005-0000-0000-000097000000}"/>
    <cellStyle name="Monétaire]STAANN 14 7" xfId="155" xr:uid="{00000000-0005-0000-0000-000098000000}"/>
    <cellStyle name="Monétaire]STAANN 14 8" xfId="156" xr:uid="{00000000-0005-0000-0000-000099000000}"/>
    <cellStyle name="Monétaire]STAANN 14 9" xfId="157" xr:uid="{00000000-0005-0000-0000-00009A000000}"/>
    <cellStyle name="Monétaire]STAANN 15" xfId="158" xr:uid="{00000000-0005-0000-0000-00009B000000}"/>
    <cellStyle name="Monétaire]STAANN 15 10" xfId="159" xr:uid="{00000000-0005-0000-0000-00009C000000}"/>
    <cellStyle name="Monétaire]STAANN 15 11" xfId="160" xr:uid="{00000000-0005-0000-0000-00009D000000}"/>
    <cellStyle name="Monétaire]STAANN 15 2" xfId="161" xr:uid="{00000000-0005-0000-0000-00009E000000}"/>
    <cellStyle name="Monétaire]STAANN 15 3" xfId="162" xr:uid="{00000000-0005-0000-0000-00009F000000}"/>
    <cellStyle name="Monétaire]STAANN 15 4" xfId="163" xr:uid="{00000000-0005-0000-0000-0000A0000000}"/>
    <cellStyle name="Monétaire]STAANN 15 5" xfId="164" xr:uid="{00000000-0005-0000-0000-0000A1000000}"/>
    <cellStyle name="Monétaire]STAANN 15 6" xfId="165" xr:uid="{00000000-0005-0000-0000-0000A2000000}"/>
    <cellStyle name="Monétaire]STAANN 15 7" xfId="166" xr:uid="{00000000-0005-0000-0000-0000A3000000}"/>
    <cellStyle name="Monétaire]STAANN 15 8" xfId="167" xr:uid="{00000000-0005-0000-0000-0000A4000000}"/>
    <cellStyle name="Monétaire]STAANN 15 9" xfId="168" xr:uid="{00000000-0005-0000-0000-0000A5000000}"/>
    <cellStyle name="Monétaire]STAANN 16" xfId="169" xr:uid="{00000000-0005-0000-0000-0000A6000000}"/>
    <cellStyle name="Monétaire]STAANN 16 10" xfId="170" xr:uid="{00000000-0005-0000-0000-0000A7000000}"/>
    <cellStyle name="Monétaire]STAANN 16 11" xfId="171" xr:uid="{00000000-0005-0000-0000-0000A8000000}"/>
    <cellStyle name="Monétaire]STAANN 16 2" xfId="172" xr:uid="{00000000-0005-0000-0000-0000A9000000}"/>
    <cellStyle name="Monétaire]STAANN 16 3" xfId="173" xr:uid="{00000000-0005-0000-0000-0000AA000000}"/>
    <cellStyle name="Monétaire]STAANN 16 4" xfId="174" xr:uid="{00000000-0005-0000-0000-0000AB000000}"/>
    <cellStyle name="Monétaire]STAANN 16 5" xfId="175" xr:uid="{00000000-0005-0000-0000-0000AC000000}"/>
    <cellStyle name="Monétaire]STAANN 16 6" xfId="176" xr:uid="{00000000-0005-0000-0000-0000AD000000}"/>
    <cellStyle name="Monétaire]STAANN 16 7" xfId="177" xr:uid="{00000000-0005-0000-0000-0000AE000000}"/>
    <cellStyle name="Monétaire]STAANN 16 8" xfId="178" xr:uid="{00000000-0005-0000-0000-0000AF000000}"/>
    <cellStyle name="Monétaire]STAANN 16 9" xfId="179" xr:uid="{00000000-0005-0000-0000-0000B0000000}"/>
    <cellStyle name="Monétaire]STAANN 17" xfId="180" xr:uid="{00000000-0005-0000-0000-0000B1000000}"/>
    <cellStyle name="Monétaire]STAANN 17 10" xfId="181" xr:uid="{00000000-0005-0000-0000-0000B2000000}"/>
    <cellStyle name="Monétaire]STAANN 17 11" xfId="182" xr:uid="{00000000-0005-0000-0000-0000B3000000}"/>
    <cellStyle name="Monétaire]STAANN 17 2" xfId="183" xr:uid="{00000000-0005-0000-0000-0000B4000000}"/>
    <cellStyle name="Monétaire]STAANN 17 3" xfId="184" xr:uid="{00000000-0005-0000-0000-0000B5000000}"/>
    <cellStyle name="Monétaire]STAANN 17 4" xfId="185" xr:uid="{00000000-0005-0000-0000-0000B6000000}"/>
    <cellStyle name="Monétaire]STAANN 17 5" xfId="186" xr:uid="{00000000-0005-0000-0000-0000B7000000}"/>
    <cellStyle name="Monétaire]STAANN 17 6" xfId="187" xr:uid="{00000000-0005-0000-0000-0000B8000000}"/>
    <cellStyle name="Monétaire]STAANN 17 7" xfId="188" xr:uid="{00000000-0005-0000-0000-0000B9000000}"/>
    <cellStyle name="Monétaire]STAANN 17 8" xfId="189" xr:uid="{00000000-0005-0000-0000-0000BA000000}"/>
    <cellStyle name="Monétaire]STAANN 17 9" xfId="190" xr:uid="{00000000-0005-0000-0000-0000BB000000}"/>
    <cellStyle name="Monétaire]STAANN 18" xfId="191" xr:uid="{00000000-0005-0000-0000-0000BC000000}"/>
    <cellStyle name="Monétaire]STAANN 18 10" xfId="192" xr:uid="{00000000-0005-0000-0000-0000BD000000}"/>
    <cellStyle name="Monétaire]STAANN 18 11" xfId="193" xr:uid="{00000000-0005-0000-0000-0000BE000000}"/>
    <cellStyle name="Monétaire]STAANN 18 2" xfId="194" xr:uid="{00000000-0005-0000-0000-0000BF000000}"/>
    <cellStyle name="Monétaire]STAANN 18 3" xfId="195" xr:uid="{00000000-0005-0000-0000-0000C0000000}"/>
    <cellStyle name="Monétaire]STAANN 18 4" xfId="196" xr:uid="{00000000-0005-0000-0000-0000C1000000}"/>
    <cellStyle name="Monétaire]STAANN 18 5" xfId="197" xr:uid="{00000000-0005-0000-0000-0000C2000000}"/>
    <cellStyle name="Monétaire]STAANN 18 6" xfId="198" xr:uid="{00000000-0005-0000-0000-0000C3000000}"/>
    <cellStyle name="Monétaire]STAANN 18 7" xfId="199" xr:uid="{00000000-0005-0000-0000-0000C4000000}"/>
    <cellStyle name="Monétaire]STAANN 18 8" xfId="200" xr:uid="{00000000-0005-0000-0000-0000C5000000}"/>
    <cellStyle name="Monétaire]STAANN 18 9" xfId="201" xr:uid="{00000000-0005-0000-0000-0000C6000000}"/>
    <cellStyle name="Monétaire]STAANN 19" xfId="202" xr:uid="{00000000-0005-0000-0000-0000C7000000}"/>
    <cellStyle name="Monétaire]STAANN 19 10" xfId="203" xr:uid="{00000000-0005-0000-0000-0000C8000000}"/>
    <cellStyle name="Monétaire]STAANN 19 11" xfId="204" xr:uid="{00000000-0005-0000-0000-0000C9000000}"/>
    <cellStyle name="Monétaire]STAANN 19 2" xfId="205" xr:uid="{00000000-0005-0000-0000-0000CA000000}"/>
    <cellStyle name="Monétaire]STAANN 19 3" xfId="206" xr:uid="{00000000-0005-0000-0000-0000CB000000}"/>
    <cellStyle name="Monétaire]STAANN 19 4" xfId="207" xr:uid="{00000000-0005-0000-0000-0000CC000000}"/>
    <cellStyle name="Monétaire]STAANN 19 5" xfId="208" xr:uid="{00000000-0005-0000-0000-0000CD000000}"/>
    <cellStyle name="Monétaire]STAANN 19 6" xfId="209" xr:uid="{00000000-0005-0000-0000-0000CE000000}"/>
    <cellStyle name="Monétaire]STAANN 19 7" xfId="210" xr:uid="{00000000-0005-0000-0000-0000CF000000}"/>
    <cellStyle name="Monétaire]STAANN 19 8" xfId="211" xr:uid="{00000000-0005-0000-0000-0000D0000000}"/>
    <cellStyle name="Monétaire]STAANN 19 9" xfId="212" xr:uid="{00000000-0005-0000-0000-0000D1000000}"/>
    <cellStyle name="Monétaire]STAANN 2" xfId="213" xr:uid="{00000000-0005-0000-0000-0000D2000000}"/>
    <cellStyle name="Monétaire]STAANN 20" xfId="214" xr:uid="{00000000-0005-0000-0000-0000D3000000}"/>
    <cellStyle name="Monétaire]STAANN 20 10" xfId="215" xr:uid="{00000000-0005-0000-0000-0000D4000000}"/>
    <cellStyle name="Monétaire]STAANN 20 11" xfId="216" xr:uid="{00000000-0005-0000-0000-0000D5000000}"/>
    <cellStyle name="Monétaire]STAANN 20 2" xfId="217" xr:uid="{00000000-0005-0000-0000-0000D6000000}"/>
    <cellStyle name="Monétaire]STAANN 20 3" xfId="218" xr:uid="{00000000-0005-0000-0000-0000D7000000}"/>
    <cellStyle name="Monétaire]STAANN 20 4" xfId="219" xr:uid="{00000000-0005-0000-0000-0000D8000000}"/>
    <cellStyle name="Monétaire]STAANN 20 5" xfId="220" xr:uid="{00000000-0005-0000-0000-0000D9000000}"/>
    <cellStyle name="Monétaire]STAANN 20 6" xfId="221" xr:uid="{00000000-0005-0000-0000-0000DA000000}"/>
    <cellStyle name="Monétaire]STAANN 20 7" xfId="222" xr:uid="{00000000-0005-0000-0000-0000DB000000}"/>
    <cellStyle name="Monétaire]STAANN 20 8" xfId="223" xr:uid="{00000000-0005-0000-0000-0000DC000000}"/>
    <cellStyle name="Monétaire]STAANN 20 9" xfId="224" xr:uid="{00000000-0005-0000-0000-0000DD000000}"/>
    <cellStyle name="Monétaire]STAANN 21" xfId="225" xr:uid="{00000000-0005-0000-0000-0000DE000000}"/>
    <cellStyle name="Monétaire]STAANN 21 10" xfId="226" xr:uid="{00000000-0005-0000-0000-0000DF000000}"/>
    <cellStyle name="Monétaire]STAANN 21 11" xfId="227" xr:uid="{00000000-0005-0000-0000-0000E0000000}"/>
    <cellStyle name="Monétaire]STAANN 21 2" xfId="228" xr:uid="{00000000-0005-0000-0000-0000E1000000}"/>
    <cellStyle name="Monétaire]STAANN 21 3" xfId="229" xr:uid="{00000000-0005-0000-0000-0000E2000000}"/>
    <cellStyle name="Monétaire]STAANN 21 4" xfId="230" xr:uid="{00000000-0005-0000-0000-0000E3000000}"/>
    <cellStyle name="Monétaire]STAANN 21 5" xfId="231" xr:uid="{00000000-0005-0000-0000-0000E4000000}"/>
    <cellStyle name="Monétaire]STAANN 21 6" xfId="232" xr:uid="{00000000-0005-0000-0000-0000E5000000}"/>
    <cellStyle name="Monétaire]STAANN 21 7" xfId="233" xr:uid="{00000000-0005-0000-0000-0000E6000000}"/>
    <cellStyle name="Monétaire]STAANN 21 8" xfId="234" xr:uid="{00000000-0005-0000-0000-0000E7000000}"/>
    <cellStyle name="Monétaire]STAANN 21 9" xfId="235" xr:uid="{00000000-0005-0000-0000-0000E8000000}"/>
    <cellStyle name="Monétaire]STAANN 22" xfId="236" xr:uid="{00000000-0005-0000-0000-0000E9000000}"/>
    <cellStyle name="Monétaire]STAANN 22 10" xfId="237" xr:uid="{00000000-0005-0000-0000-0000EA000000}"/>
    <cellStyle name="Monétaire]STAANN 22 11" xfId="238" xr:uid="{00000000-0005-0000-0000-0000EB000000}"/>
    <cellStyle name="Monétaire]STAANN 22 2" xfId="239" xr:uid="{00000000-0005-0000-0000-0000EC000000}"/>
    <cellStyle name="Monétaire]STAANN 22 3" xfId="240" xr:uid="{00000000-0005-0000-0000-0000ED000000}"/>
    <cellStyle name="Monétaire]STAANN 22 4" xfId="241" xr:uid="{00000000-0005-0000-0000-0000EE000000}"/>
    <cellStyle name="Monétaire]STAANN 22 5" xfId="242" xr:uid="{00000000-0005-0000-0000-0000EF000000}"/>
    <cellStyle name="Monétaire]STAANN 22 6" xfId="243" xr:uid="{00000000-0005-0000-0000-0000F0000000}"/>
    <cellStyle name="Monétaire]STAANN 22 7" xfId="244" xr:uid="{00000000-0005-0000-0000-0000F1000000}"/>
    <cellStyle name="Monétaire]STAANN 22 8" xfId="245" xr:uid="{00000000-0005-0000-0000-0000F2000000}"/>
    <cellStyle name="Monétaire]STAANN 22 9" xfId="246" xr:uid="{00000000-0005-0000-0000-0000F3000000}"/>
    <cellStyle name="Monétaire]STAANN 23" xfId="247" xr:uid="{00000000-0005-0000-0000-0000F4000000}"/>
    <cellStyle name="Monétaire]STAANN 24" xfId="248" xr:uid="{00000000-0005-0000-0000-0000F5000000}"/>
    <cellStyle name="Monétaire]STAANN 25" xfId="249" xr:uid="{00000000-0005-0000-0000-0000F6000000}"/>
    <cellStyle name="Monétaire]STAANN 26" xfId="250" xr:uid="{00000000-0005-0000-0000-0000F7000000}"/>
    <cellStyle name="Monétaire]STAANN 27" xfId="251" xr:uid="{00000000-0005-0000-0000-0000F8000000}"/>
    <cellStyle name="Monétaire]STAANN 28" xfId="252" xr:uid="{00000000-0005-0000-0000-0000F9000000}"/>
    <cellStyle name="Monétaire]STAANN 29" xfId="253" xr:uid="{00000000-0005-0000-0000-0000FA000000}"/>
    <cellStyle name="Monétaire]STAANN 3" xfId="254" xr:uid="{00000000-0005-0000-0000-0000FB000000}"/>
    <cellStyle name="Monétaire]STAANN 30" xfId="255" xr:uid="{00000000-0005-0000-0000-0000FC000000}"/>
    <cellStyle name="Monétaire]STAANN 31" xfId="256" xr:uid="{00000000-0005-0000-0000-0000FD000000}"/>
    <cellStyle name="Monétaire]STAANN 32" xfId="257" xr:uid="{00000000-0005-0000-0000-0000FE000000}"/>
    <cellStyle name="Monétaire]STAANN 4" xfId="258" xr:uid="{00000000-0005-0000-0000-0000FF000000}"/>
    <cellStyle name="Monétaire]STAANN 4 10" xfId="259" xr:uid="{00000000-0005-0000-0000-000000010000}"/>
    <cellStyle name="Monétaire]STAANN 4 11" xfId="260" xr:uid="{00000000-0005-0000-0000-000001010000}"/>
    <cellStyle name="Monétaire]STAANN 4 2" xfId="261" xr:uid="{00000000-0005-0000-0000-000002010000}"/>
    <cellStyle name="Monétaire]STAANN 4 3" xfId="262" xr:uid="{00000000-0005-0000-0000-000003010000}"/>
    <cellStyle name="Monétaire]STAANN 4 4" xfId="263" xr:uid="{00000000-0005-0000-0000-000004010000}"/>
    <cellStyle name="Monétaire]STAANN 4 5" xfId="264" xr:uid="{00000000-0005-0000-0000-000005010000}"/>
    <cellStyle name="Monétaire]STAANN 4 6" xfId="265" xr:uid="{00000000-0005-0000-0000-000006010000}"/>
    <cellStyle name="Monétaire]STAANN 4 7" xfId="266" xr:uid="{00000000-0005-0000-0000-000007010000}"/>
    <cellStyle name="Monétaire]STAANN 4 8" xfId="267" xr:uid="{00000000-0005-0000-0000-000008010000}"/>
    <cellStyle name="Monétaire]STAANN 4 9" xfId="268" xr:uid="{00000000-0005-0000-0000-000009010000}"/>
    <cellStyle name="Monétaire]STAANN 5" xfId="269" xr:uid="{00000000-0005-0000-0000-00000A010000}"/>
    <cellStyle name="Monétaire]STAANN 5 10" xfId="270" xr:uid="{00000000-0005-0000-0000-00000B010000}"/>
    <cellStyle name="Monétaire]STAANN 5 11" xfId="271" xr:uid="{00000000-0005-0000-0000-00000C010000}"/>
    <cellStyle name="Monétaire]STAANN 5 2" xfId="272" xr:uid="{00000000-0005-0000-0000-00000D010000}"/>
    <cellStyle name="Monétaire]STAANN 5 3" xfId="273" xr:uid="{00000000-0005-0000-0000-00000E010000}"/>
    <cellStyle name="Monétaire]STAANN 5 4" xfId="274" xr:uid="{00000000-0005-0000-0000-00000F010000}"/>
    <cellStyle name="Monétaire]STAANN 5 5" xfId="275" xr:uid="{00000000-0005-0000-0000-000010010000}"/>
    <cellStyle name="Monétaire]STAANN 5 6" xfId="276" xr:uid="{00000000-0005-0000-0000-000011010000}"/>
    <cellStyle name="Monétaire]STAANN 5 7" xfId="277" xr:uid="{00000000-0005-0000-0000-000012010000}"/>
    <cellStyle name="Monétaire]STAANN 5 8" xfId="278" xr:uid="{00000000-0005-0000-0000-000013010000}"/>
    <cellStyle name="Monétaire]STAANN 5 9" xfId="279" xr:uid="{00000000-0005-0000-0000-000014010000}"/>
    <cellStyle name="Monétaire]STAANN 6" xfId="280" xr:uid="{00000000-0005-0000-0000-000015010000}"/>
    <cellStyle name="Monétaire]STAANN 6 10" xfId="281" xr:uid="{00000000-0005-0000-0000-000016010000}"/>
    <cellStyle name="Monétaire]STAANN 6 11" xfId="282" xr:uid="{00000000-0005-0000-0000-000017010000}"/>
    <cellStyle name="Monétaire]STAANN 6 2" xfId="283" xr:uid="{00000000-0005-0000-0000-000018010000}"/>
    <cellStyle name="Monétaire]STAANN 6 3" xfId="284" xr:uid="{00000000-0005-0000-0000-000019010000}"/>
    <cellStyle name="Monétaire]STAANN 6 4" xfId="285" xr:uid="{00000000-0005-0000-0000-00001A010000}"/>
    <cellStyle name="Monétaire]STAANN 6 5" xfId="286" xr:uid="{00000000-0005-0000-0000-00001B010000}"/>
    <cellStyle name="Monétaire]STAANN 6 6" xfId="287" xr:uid="{00000000-0005-0000-0000-00001C010000}"/>
    <cellStyle name="Monétaire]STAANN 6 7" xfId="288" xr:uid="{00000000-0005-0000-0000-00001D010000}"/>
    <cellStyle name="Monétaire]STAANN 6 8" xfId="289" xr:uid="{00000000-0005-0000-0000-00001E010000}"/>
    <cellStyle name="Monétaire]STAANN 6 9" xfId="290" xr:uid="{00000000-0005-0000-0000-00001F010000}"/>
    <cellStyle name="Monétaire]STAANN 7" xfId="291" xr:uid="{00000000-0005-0000-0000-000020010000}"/>
    <cellStyle name="Monétaire]STAANN 7 10" xfId="292" xr:uid="{00000000-0005-0000-0000-000021010000}"/>
    <cellStyle name="Monétaire]STAANN 7 11" xfId="293" xr:uid="{00000000-0005-0000-0000-000022010000}"/>
    <cellStyle name="Monétaire]STAANN 7 2" xfId="294" xr:uid="{00000000-0005-0000-0000-000023010000}"/>
    <cellStyle name="Monétaire]STAANN 7 3" xfId="295" xr:uid="{00000000-0005-0000-0000-000024010000}"/>
    <cellStyle name="Monétaire]STAANN 7 4" xfId="296" xr:uid="{00000000-0005-0000-0000-000025010000}"/>
    <cellStyle name="Monétaire]STAANN 7 5" xfId="297" xr:uid="{00000000-0005-0000-0000-000026010000}"/>
    <cellStyle name="Monétaire]STAANN 7 6" xfId="298" xr:uid="{00000000-0005-0000-0000-000027010000}"/>
    <cellStyle name="Monétaire]STAANN 7 7" xfId="299" xr:uid="{00000000-0005-0000-0000-000028010000}"/>
    <cellStyle name="Monétaire]STAANN 7 8" xfId="300" xr:uid="{00000000-0005-0000-0000-000029010000}"/>
    <cellStyle name="Monétaire]STAANN 7 9" xfId="301" xr:uid="{00000000-0005-0000-0000-00002A010000}"/>
    <cellStyle name="Monétaire]STAANN 8" xfId="302" xr:uid="{00000000-0005-0000-0000-00002B010000}"/>
    <cellStyle name="Monétaire]STAANN 8 10" xfId="303" xr:uid="{00000000-0005-0000-0000-00002C010000}"/>
    <cellStyle name="Monétaire]STAANN 8 11" xfId="304" xr:uid="{00000000-0005-0000-0000-00002D010000}"/>
    <cellStyle name="Monétaire]STAANN 8 2" xfId="305" xr:uid="{00000000-0005-0000-0000-00002E010000}"/>
    <cellStyle name="Monétaire]STAANN 8 3" xfId="306" xr:uid="{00000000-0005-0000-0000-00002F010000}"/>
    <cellStyle name="Monétaire]STAANN 8 4" xfId="307" xr:uid="{00000000-0005-0000-0000-000030010000}"/>
    <cellStyle name="Monétaire]STAANN 8 5" xfId="308" xr:uid="{00000000-0005-0000-0000-000031010000}"/>
    <cellStyle name="Monétaire]STAANN 8 6" xfId="309" xr:uid="{00000000-0005-0000-0000-000032010000}"/>
    <cellStyle name="Monétaire]STAANN 8 7" xfId="310" xr:uid="{00000000-0005-0000-0000-000033010000}"/>
    <cellStyle name="Monétaire]STAANN 8 8" xfId="311" xr:uid="{00000000-0005-0000-0000-000034010000}"/>
    <cellStyle name="Monétaire]STAANN 8 9" xfId="312" xr:uid="{00000000-0005-0000-0000-000035010000}"/>
    <cellStyle name="Monétaire]STAANN 9" xfId="313" xr:uid="{00000000-0005-0000-0000-000036010000}"/>
    <cellStyle name="Monétaire]STAANN 9 10" xfId="314" xr:uid="{00000000-0005-0000-0000-000037010000}"/>
    <cellStyle name="Monétaire]STAANN 9 11" xfId="315" xr:uid="{00000000-0005-0000-0000-000038010000}"/>
    <cellStyle name="Monétaire]STAANN 9 2" xfId="316" xr:uid="{00000000-0005-0000-0000-000039010000}"/>
    <cellStyle name="Monétaire]STAANN 9 3" xfId="317" xr:uid="{00000000-0005-0000-0000-00003A010000}"/>
    <cellStyle name="Monétaire]STAANN 9 4" xfId="318" xr:uid="{00000000-0005-0000-0000-00003B010000}"/>
    <cellStyle name="Monétaire]STAANN 9 5" xfId="319" xr:uid="{00000000-0005-0000-0000-00003C010000}"/>
    <cellStyle name="Monétaire]STAANN 9 6" xfId="320" xr:uid="{00000000-0005-0000-0000-00003D010000}"/>
    <cellStyle name="Monétaire]STAANN 9 7" xfId="321" xr:uid="{00000000-0005-0000-0000-00003E010000}"/>
    <cellStyle name="Monétaire]STAANN 9 8" xfId="322" xr:uid="{00000000-0005-0000-0000-00003F010000}"/>
    <cellStyle name="Monétaire]STAANN 9 9" xfId="323" xr:uid="{00000000-0005-0000-0000-000040010000}"/>
    <cellStyle name="Motif" xfId="324" xr:uid="{00000000-0005-0000-0000-000041010000}"/>
    <cellStyle name="Motif 2" xfId="325" xr:uid="{00000000-0005-0000-0000-000042010000}"/>
    <cellStyle name="Motif 3" xfId="326" xr:uid="{00000000-0005-0000-0000-000043010000}"/>
    <cellStyle name="Motif 4" xfId="327" xr:uid="{00000000-0005-0000-0000-000044010000}"/>
    <cellStyle name="Normal" xfId="0" builtinId="0"/>
    <cellStyle name="Normal 10" xfId="328" xr:uid="{00000000-0005-0000-0000-000046010000}"/>
    <cellStyle name="Normal 10 10" xfId="329" xr:uid="{00000000-0005-0000-0000-000047010000}"/>
    <cellStyle name="Normal 10 10 2" xfId="330" xr:uid="{00000000-0005-0000-0000-000048010000}"/>
    <cellStyle name="Normal 10 10 2 2" xfId="331" xr:uid="{00000000-0005-0000-0000-000049010000}"/>
    <cellStyle name="Normal 10 10 3" xfId="332" xr:uid="{00000000-0005-0000-0000-00004A010000}"/>
    <cellStyle name="Normal 10 11" xfId="333" xr:uid="{00000000-0005-0000-0000-00004B010000}"/>
    <cellStyle name="Normal 10 11 2" xfId="334" xr:uid="{00000000-0005-0000-0000-00004C010000}"/>
    <cellStyle name="Normal 10 11 2 2" xfId="335" xr:uid="{00000000-0005-0000-0000-00004D010000}"/>
    <cellStyle name="Normal 10 11 3" xfId="336" xr:uid="{00000000-0005-0000-0000-00004E010000}"/>
    <cellStyle name="Normal 10 12" xfId="337" xr:uid="{00000000-0005-0000-0000-00004F010000}"/>
    <cellStyle name="Normal 10 12 2" xfId="338" xr:uid="{00000000-0005-0000-0000-000050010000}"/>
    <cellStyle name="Normal 10 12 2 2" xfId="339" xr:uid="{00000000-0005-0000-0000-000051010000}"/>
    <cellStyle name="Normal 10 12 3" xfId="340" xr:uid="{00000000-0005-0000-0000-000052010000}"/>
    <cellStyle name="Normal 10 13" xfId="341" xr:uid="{00000000-0005-0000-0000-000053010000}"/>
    <cellStyle name="Normal 10 13 2" xfId="342" xr:uid="{00000000-0005-0000-0000-000054010000}"/>
    <cellStyle name="Normal 10 13 2 2" xfId="343" xr:uid="{00000000-0005-0000-0000-000055010000}"/>
    <cellStyle name="Normal 10 13 3" xfId="344" xr:uid="{00000000-0005-0000-0000-000056010000}"/>
    <cellStyle name="Normal 10 14" xfId="345" xr:uid="{00000000-0005-0000-0000-000057010000}"/>
    <cellStyle name="Normal 10 14 2" xfId="346" xr:uid="{00000000-0005-0000-0000-000058010000}"/>
    <cellStyle name="Normal 10 14 2 2" xfId="347" xr:uid="{00000000-0005-0000-0000-000059010000}"/>
    <cellStyle name="Normal 10 14 3" xfId="348" xr:uid="{00000000-0005-0000-0000-00005A010000}"/>
    <cellStyle name="Normal 10 15" xfId="349" xr:uid="{00000000-0005-0000-0000-00005B010000}"/>
    <cellStyle name="Normal 10 15 2" xfId="350" xr:uid="{00000000-0005-0000-0000-00005C010000}"/>
    <cellStyle name="Normal 10 15 2 2" xfId="351" xr:uid="{00000000-0005-0000-0000-00005D010000}"/>
    <cellStyle name="Normal 10 15 3" xfId="352" xr:uid="{00000000-0005-0000-0000-00005E010000}"/>
    <cellStyle name="Normal 10 16" xfId="353" xr:uid="{00000000-0005-0000-0000-00005F010000}"/>
    <cellStyle name="Normal 10 16 2" xfId="354" xr:uid="{00000000-0005-0000-0000-000060010000}"/>
    <cellStyle name="Normal 10 16 2 2" xfId="355" xr:uid="{00000000-0005-0000-0000-000061010000}"/>
    <cellStyle name="Normal 10 16 3" xfId="356" xr:uid="{00000000-0005-0000-0000-000062010000}"/>
    <cellStyle name="Normal 10 17" xfId="357" xr:uid="{00000000-0005-0000-0000-000063010000}"/>
    <cellStyle name="Normal 10 17 2" xfId="358" xr:uid="{00000000-0005-0000-0000-000064010000}"/>
    <cellStyle name="Normal 10 17 2 2" xfId="359" xr:uid="{00000000-0005-0000-0000-000065010000}"/>
    <cellStyle name="Normal 10 17 3" xfId="360" xr:uid="{00000000-0005-0000-0000-000066010000}"/>
    <cellStyle name="Normal 10 18" xfId="361" xr:uid="{00000000-0005-0000-0000-000067010000}"/>
    <cellStyle name="Normal 10 18 2" xfId="362" xr:uid="{00000000-0005-0000-0000-000068010000}"/>
    <cellStyle name="Normal 10 18 2 2" xfId="363" xr:uid="{00000000-0005-0000-0000-000069010000}"/>
    <cellStyle name="Normal 10 18 3" xfId="364" xr:uid="{00000000-0005-0000-0000-00006A010000}"/>
    <cellStyle name="Normal 10 19" xfId="365" xr:uid="{00000000-0005-0000-0000-00006B010000}"/>
    <cellStyle name="Normal 10 19 2" xfId="366" xr:uid="{00000000-0005-0000-0000-00006C010000}"/>
    <cellStyle name="Normal 10 19 2 2" xfId="367" xr:uid="{00000000-0005-0000-0000-00006D010000}"/>
    <cellStyle name="Normal 10 19 3" xfId="368" xr:uid="{00000000-0005-0000-0000-00006E010000}"/>
    <cellStyle name="Normal 10 2" xfId="369" xr:uid="{00000000-0005-0000-0000-00006F010000}"/>
    <cellStyle name="Normal 10 2 2" xfId="370" xr:uid="{00000000-0005-0000-0000-000070010000}"/>
    <cellStyle name="Normal 10 2 2 2" xfId="371" xr:uid="{00000000-0005-0000-0000-000071010000}"/>
    <cellStyle name="Normal 10 2 3" xfId="372" xr:uid="{00000000-0005-0000-0000-000072010000}"/>
    <cellStyle name="Normal 10 20" xfId="373" xr:uid="{00000000-0005-0000-0000-000073010000}"/>
    <cellStyle name="Normal 10 20 2" xfId="374" xr:uid="{00000000-0005-0000-0000-000074010000}"/>
    <cellStyle name="Normal 10 20 2 2" xfId="375" xr:uid="{00000000-0005-0000-0000-000075010000}"/>
    <cellStyle name="Normal 10 20 3" xfId="376" xr:uid="{00000000-0005-0000-0000-000076010000}"/>
    <cellStyle name="Normal 10 21" xfId="377" xr:uid="{00000000-0005-0000-0000-000077010000}"/>
    <cellStyle name="Normal 10 21 2" xfId="378" xr:uid="{00000000-0005-0000-0000-000078010000}"/>
    <cellStyle name="Normal 10 21 2 2" xfId="379" xr:uid="{00000000-0005-0000-0000-000079010000}"/>
    <cellStyle name="Normal 10 21 3" xfId="380" xr:uid="{00000000-0005-0000-0000-00007A010000}"/>
    <cellStyle name="Normal 10 22" xfId="381" xr:uid="{00000000-0005-0000-0000-00007B010000}"/>
    <cellStyle name="Normal 10 22 2" xfId="382" xr:uid="{00000000-0005-0000-0000-00007C010000}"/>
    <cellStyle name="Normal 10 22 2 2" xfId="383" xr:uid="{00000000-0005-0000-0000-00007D010000}"/>
    <cellStyle name="Normal 10 22 3" xfId="384" xr:uid="{00000000-0005-0000-0000-00007E010000}"/>
    <cellStyle name="Normal 10 23" xfId="385" xr:uid="{00000000-0005-0000-0000-00007F010000}"/>
    <cellStyle name="Normal 10 23 2" xfId="386" xr:uid="{00000000-0005-0000-0000-000080010000}"/>
    <cellStyle name="Normal 10 23 2 2" xfId="387" xr:uid="{00000000-0005-0000-0000-000081010000}"/>
    <cellStyle name="Normal 10 23 3" xfId="388" xr:uid="{00000000-0005-0000-0000-000082010000}"/>
    <cellStyle name="Normal 10 24" xfId="389" xr:uid="{00000000-0005-0000-0000-000083010000}"/>
    <cellStyle name="Normal 10 3" xfId="390" xr:uid="{00000000-0005-0000-0000-000084010000}"/>
    <cellStyle name="Normal 10 3 2" xfId="391" xr:uid="{00000000-0005-0000-0000-000085010000}"/>
    <cellStyle name="Normal 10 3 2 2" xfId="392" xr:uid="{00000000-0005-0000-0000-000086010000}"/>
    <cellStyle name="Normal 10 3 3" xfId="393" xr:uid="{00000000-0005-0000-0000-000087010000}"/>
    <cellStyle name="Normal 10 4" xfId="394" xr:uid="{00000000-0005-0000-0000-000088010000}"/>
    <cellStyle name="Normal 10 4 2" xfId="395" xr:uid="{00000000-0005-0000-0000-000089010000}"/>
    <cellStyle name="Normal 10 4 2 2" xfId="396" xr:uid="{00000000-0005-0000-0000-00008A010000}"/>
    <cellStyle name="Normal 10 4 3" xfId="397" xr:uid="{00000000-0005-0000-0000-00008B010000}"/>
    <cellStyle name="Normal 10 5" xfId="398" xr:uid="{00000000-0005-0000-0000-00008C010000}"/>
    <cellStyle name="Normal 10 5 2" xfId="399" xr:uid="{00000000-0005-0000-0000-00008D010000}"/>
    <cellStyle name="Normal 10 5 2 2" xfId="400" xr:uid="{00000000-0005-0000-0000-00008E010000}"/>
    <cellStyle name="Normal 10 5 3" xfId="401" xr:uid="{00000000-0005-0000-0000-00008F010000}"/>
    <cellStyle name="Normal 10 6" xfId="402" xr:uid="{00000000-0005-0000-0000-000090010000}"/>
    <cellStyle name="Normal 10 6 2" xfId="403" xr:uid="{00000000-0005-0000-0000-000091010000}"/>
    <cellStyle name="Normal 10 6 2 2" xfId="404" xr:uid="{00000000-0005-0000-0000-000092010000}"/>
    <cellStyle name="Normal 10 6 3" xfId="405" xr:uid="{00000000-0005-0000-0000-000093010000}"/>
    <cellStyle name="Normal 10 7" xfId="406" xr:uid="{00000000-0005-0000-0000-000094010000}"/>
    <cellStyle name="Normal 10 7 2" xfId="407" xr:uid="{00000000-0005-0000-0000-000095010000}"/>
    <cellStyle name="Normal 10 7 2 2" xfId="408" xr:uid="{00000000-0005-0000-0000-000096010000}"/>
    <cellStyle name="Normal 10 7 3" xfId="409" xr:uid="{00000000-0005-0000-0000-000097010000}"/>
    <cellStyle name="Normal 10 8" xfId="410" xr:uid="{00000000-0005-0000-0000-000098010000}"/>
    <cellStyle name="Normal 10 8 2" xfId="411" xr:uid="{00000000-0005-0000-0000-000099010000}"/>
    <cellStyle name="Normal 10 8 2 2" xfId="412" xr:uid="{00000000-0005-0000-0000-00009A010000}"/>
    <cellStyle name="Normal 10 8 3" xfId="413" xr:uid="{00000000-0005-0000-0000-00009B010000}"/>
    <cellStyle name="Normal 10 9" xfId="414" xr:uid="{00000000-0005-0000-0000-00009C010000}"/>
    <cellStyle name="Normal 10 9 2" xfId="415" xr:uid="{00000000-0005-0000-0000-00009D010000}"/>
    <cellStyle name="Normal 10 9 2 2" xfId="416" xr:uid="{00000000-0005-0000-0000-00009E010000}"/>
    <cellStyle name="Normal 10 9 3" xfId="417" xr:uid="{00000000-0005-0000-0000-00009F010000}"/>
    <cellStyle name="Normal 100" xfId="418" xr:uid="{00000000-0005-0000-0000-0000A0010000}"/>
    <cellStyle name="Normal 100 2" xfId="419" xr:uid="{00000000-0005-0000-0000-0000A1010000}"/>
    <cellStyle name="Normal 102" xfId="420" xr:uid="{00000000-0005-0000-0000-0000A2010000}"/>
    <cellStyle name="Normal 102 2" xfId="421" xr:uid="{00000000-0005-0000-0000-0000A3010000}"/>
    <cellStyle name="Normal 103" xfId="422" xr:uid="{00000000-0005-0000-0000-0000A4010000}"/>
    <cellStyle name="Normal 103 2" xfId="423" xr:uid="{00000000-0005-0000-0000-0000A5010000}"/>
    <cellStyle name="Normal 104" xfId="424" xr:uid="{00000000-0005-0000-0000-0000A6010000}"/>
    <cellStyle name="Normal 104 2" xfId="425" xr:uid="{00000000-0005-0000-0000-0000A7010000}"/>
    <cellStyle name="Normal 105" xfId="426" xr:uid="{00000000-0005-0000-0000-0000A8010000}"/>
    <cellStyle name="Normal 105 2" xfId="427" xr:uid="{00000000-0005-0000-0000-0000A9010000}"/>
    <cellStyle name="Normal 106" xfId="428" xr:uid="{00000000-0005-0000-0000-0000AA010000}"/>
    <cellStyle name="Normal 106 2" xfId="429" xr:uid="{00000000-0005-0000-0000-0000AB010000}"/>
    <cellStyle name="Normal 107" xfId="430" xr:uid="{00000000-0005-0000-0000-0000AC010000}"/>
    <cellStyle name="Normal 107 2" xfId="431" xr:uid="{00000000-0005-0000-0000-0000AD010000}"/>
    <cellStyle name="Normal 108" xfId="432" xr:uid="{00000000-0005-0000-0000-0000AE010000}"/>
    <cellStyle name="Normal 108 2" xfId="433" xr:uid="{00000000-0005-0000-0000-0000AF010000}"/>
    <cellStyle name="Normal 109" xfId="434" xr:uid="{00000000-0005-0000-0000-0000B0010000}"/>
    <cellStyle name="Normal 109 2" xfId="435" xr:uid="{00000000-0005-0000-0000-0000B1010000}"/>
    <cellStyle name="Normal 11" xfId="436" xr:uid="{00000000-0005-0000-0000-0000B2010000}"/>
    <cellStyle name="Normal 11 10" xfId="437" xr:uid="{00000000-0005-0000-0000-0000B3010000}"/>
    <cellStyle name="Normal 11 10 2" xfId="438" xr:uid="{00000000-0005-0000-0000-0000B4010000}"/>
    <cellStyle name="Normal 11 10 2 2" xfId="439" xr:uid="{00000000-0005-0000-0000-0000B5010000}"/>
    <cellStyle name="Normal 11 10 3" xfId="440" xr:uid="{00000000-0005-0000-0000-0000B6010000}"/>
    <cellStyle name="Normal 11 11" xfId="441" xr:uid="{00000000-0005-0000-0000-0000B7010000}"/>
    <cellStyle name="Normal 11 11 2" xfId="442" xr:uid="{00000000-0005-0000-0000-0000B8010000}"/>
    <cellStyle name="Normal 11 11 2 2" xfId="443" xr:uid="{00000000-0005-0000-0000-0000B9010000}"/>
    <cellStyle name="Normal 11 11 3" xfId="444" xr:uid="{00000000-0005-0000-0000-0000BA010000}"/>
    <cellStyle name="Normal 11 12" xfId="445" xr:uid="{00000000-0005-0000-0000-0000BB010000}"/>
    <cellStyle name="Normal 11 12 2" xfId="446" xr:uid="{00000000-0005-0000-0000-0000BC010000}"/>
    <cellStyle name="Normal 11 12 2 2" xfId="447" xr:uid="{00000000-0005-0000-0000-0000BD010000}"/>
    <cellStyle name="Normal 11 12 3" xfId="448" xr:uid="{00000000-0005-0000-0000-0000BE010000}"/>
    <cellStyle name="Normal 11 13" xfId="449" xr:uid="{00000000-0005-0000-0000-0000BF010000}"/>
    <cellStyle name="Normal 11 13 2" xfId="450" xr:uid="{00000000-0005-0000-0000-0000C0010000}"/>
    <cellStyle name="Normal 11 13 2 2" xfId="451" xr:uid="{00000000-0005-0000-0000-0000C1010000}"/>
    <cellStyle name="Normal 11 13 3" xfId="452" xr:uid="{00000000-0005-0000-0000-0000C2010000}"/>
    <cellStyle name="Normal 11 14" xfId="453" xr:uid="{00000000-0005-0000-0000-0000C3010000}"/>
    <cellStyle name="Normal 11 14 2" xfId="454" xr:uid="{00000000-0005-0000-0000-0000C4010000}"/>
    <cellStyle name="Normal 11 14 2 2" xfId="455" xr:uid="{00000000-0005-0000-0000-0000C5010000}"/>
    <cellStyle name="Normal 11 14 3" xfId="456" xr:uid="{00000000-0005-0000-0000-0000C6010000}"/>
    <cellStyle name="Normal 11 15" xfId="457" xr:uid="{00000000-0005-0000-0000-0000C7010000}"/>
    <cellStyle name="Normal 11 15 2" xfId="458" xr:uid="{00000000-0005-0000-0000-0000C8010000}"/>
    <cellStyle name="Normal 11 15 2 2" xfId="459" xr:uid="{00000000-0005-0000-0000-0000C9010000}"/>
    <cellStyle name="Normal 11 15 3" xfId="460" xr:uid="{00000000-0005-0000-0000-0000CA010000}"/>
    <cellStyle name="Normal 11 16" xfId="461" xr:uid="{00000000-0005-0000-0000-0000CB010000}"/>
    <cellStyle name="Normal 11 16 2" xfId="462" xr:uid="{00000000-0005-0000-0000-0000CC010000}"/>
    <cellStyle name="Normal 11 16 2 2" xfId="463" xr:uid="{00000000-0005-0000-0000-0000CD010000}"/>
    <cellStyle name="Normal 11 16 3" xfId="464" xr:uid="{00000000-0005-0000-0000-0000CE010000}"/>
    <cellStyle name="Normal 11 17" xfId="465" xr:uid="{00000000-0005-0000-0000-0000CF010000}"/>
    <cellStyle name="Normal 11 17 2" xfId="466" xr:uid="{00000000-0005-0000-0000-0000D0010000}"/>
    <cellStyle name="Normal 11 17 2 2" xfId="467" xr:uid="{00000000-0005-0000-0000-0000D1010000}"/>
    <cellStyle name="Normal 11 17 3" xfId="468" xr:uid="{00000000-0005-0000-0000-0000D2010000}"/>
    <cellStyle name="Normal 11 18" xfId="469" xr:uid="{00000000-0005-0000-0000-0000D3010000}"/>
    <cellStyle name="Normal 11 18 2" xfId="470" xr:uid="{00000000-0005-0000-0000-0000D4010000}"/>
    <cellStyle name="Normal 11 18 2 2" xfId="471" xr:uid="{00000000-0005-0000-0000-0000D5010000}"/>
    <cellStyle name="Normal 11 18 3" xfId="472" xr:uid="{00000000-0005-0000-0000-0000D6010000}"/>
    <cellStyle name="Normal 11 19" xfId="473" xr:uid="{00000000-0005-0000-0000-0000D7010000}"/>
    <cellStyle name="Normal 11 19 2" xfId="474" xr:uid="{00000000-0005-0000-0000-0000D8010000}"/>
    <cellStyle name="Normal 11 19 2 2" xfId="475" xr:uid="{00000000-0005-0000-0000-0000D9010000}"/>
    <cellStyle name="Normal 11 19 3" xfId="476" xr:uid="{00000000-0005-0000-0000-0000DA010000}"/>
    <cellStyle name="Normal 11 2" xfId="477" xr:uid="{00000000-0005-0000-0000-0000DB010000}"/>
    <cellStyle name="Normal 11 2 2" xfId="478" xr:uid="{00000000-0005-0000-0000-0000DC010000}"/>
    <cellStyle name="Normal 11 2 2 2" xfId="479" xr:uid="{00000000-0005-0000-0000-0000DD010000}"/>
    <cellStyle name="Normal 11 2 3" xfId="480" xr:uid="{00000000-0005-0000-0000-0000DE010000}"/>
    <cellStyle name="Normal 11 20" xfId="481" xr:uid="{00000000-0005-0000-0000-0000DF010000}"/>
    <cellStyle name="Normal 11 20 2" xfId="482" xr:uid="{00000000-0005-0000-0000-0000E0010000}"/>
    <cellStyle name="Normal 11 20 2 2" xfId="483" xr:uid="{00000000-0005-0000-0000-0000E1010000}"/>
    <cellStyle name="Normal 11 20 3" xfId="484" xr:uid="{00000000-0005-0000-0000-0000E2010000}"/>
    <cellStyle name="Normal 11 21" xfId="485" xr:uid="{00000000-0005-0000-0000-0000E3010000}"/>
    <cellStyle name="Normal 11 21 2" xfId="486" xr:uid="{00000000-0005-0000-0000-0000E4010000}"/>
    <cellStyle name="Normal 11 21 2 2" xfId="487" xr:uid="{00000000-0005-0000-0000-0000E5010000}"/>
    <cellStyle name="Normal 11 21 3" xfId="488" xr:uid="{00000000-0005-0000-0000-0000E6010000}"/>
    <cellStyle name="Normal 11 22" xfId="489" xr:uid="{00000000-0005-0000-0000-0000E7010000}"/>
    <cellStyle name="Normal 11 22 2" xfId="490" xr:uid="{00000000-0005-0000-0000-0000E8010000}"/>
    <cellStyle name="Normal 11 22 2 2" xfId="491" xr:uid="{00000000-0005-0000-0000-0000E9010000}"/>
    <cellStyle name="Normal 11 22 3" xfId="492" xr:uid="{00000000-0005-0000-0000-0000EA010000}"/>
    <cellStyle name="Normal 11 23" xfId="493" xr:uid="{00000000-0005-0000-0000-0000EB010000}"/>
    <cellStyle name="Normal 11 23 2" xfId="494" xr:uid="{00000000-0005-0000-0000-0000EC010000}"/>
    <cellStyle name="Normal 11 23 2 2" xfId="495" xr:uid="{00000000-0005-0000-0000-0000ED010000}"/>
    <cellStyle name="Normal 11 23 3" xfId="496" xr:uid="{00000000-0005-0000-0000-0000EE010000}"/>
    <cellStyle name="Normal 11 3" xfId="497" xr:uid="{00000000-0005-0000-0000-0000EF010000}"/>
    <cellStyle name="Normal 11 3 2" xfId="498" xr:uid="{00000000-0005-0000-0000-0000F0010000}"/>
    <cellStyle name="Normal 11 3 2 2" xfId="499" xr:uid="{00000000-0005-0000-0000-0000F1010000}"/>
    <cellStyle name="Normal 11 3 3" xfId="500" xr:uid="{00000000-0005-0000-0000-0000F2010000}"/>
    <cellStyle name="Normal 11 4" xfId="501" xr:uid="{00000000-0005-0000-0000-0000F3010000}"/>
    <cellStyle name="Normal 11 4 2" xfId="502" xr:uid="{00000000-0005-0000-0000-0000F4010000}"/>
    <cellStyle name="Normal 11 4 2 2" xfId="503" xr:uid="{00000000-0005-0000-0000-0000F5010000}"/>
    <cellStyle name="Normal 11 4 3" xfId="504" xr:uid="{00000000-0005-0000-0000-0000F6010000}"/>
    <cellStyle name="Normal 11 5" xfId="505" xr:uid="{00000000-0005-0000-0000-0000F7010000}"/>
    <cellStyle name="Normal 11 5 2" xfId="506" xr:uid="{00000000-0005-0000-0000-0000F8010000}"/>
    <cellStyle name="Normal 11 5 2 2" xfId="507" xr:uid="{00000000-0005-0000-0000-0000F9010000}"/>
    <cellStyle name="Normal 11 5 3" xfId="508" xr:uid="{00000000-0005-0000-0000-0000FA010000}"/>
    <cellStyle name="Normal 11 6" xfId="509" xr:uid="{00000000-0005-0000-0000-0000FB010000}"/>
    <cellStyle name="Normal 11 6 2" xfId="510" xr:uid="{00000000-0005-0000-0000-0000FC010000}"/>
    <cellStyle name="Normal 11 6 2 2" xfId="511" xr:uid="{00000000-0005-0000-0000-0000FD010000}"/>
    <cellStyle name="Normal 11 6 3" xfId="512" xr:uid="{00000000-0005-0000-0000-0000FE010000}"/>
    <cellStyle name="Normal 11 7" xfId="513" xr:uid="{00000000-0005-0000-0000-0000FF010000}"/>
    <cellStyle name="Normal 11 7 2" xfId="514" xr:uid="{00000000-0005-0000-0000-000000020000}"/>
    <cellStyle name="Normal 11 7 2 2" xfId="515" xr:uid="{00000000-0005-0000-0000-000001020000}"/>
    <cellStyle name="Normal 11 7 3" xfId="516" xr:uid="{00000000-0005-0000-0000-000002020000}"/>
    <cellStyle name="Normal 11 8" xfId="517" xr:uid="{00000000-0005-0000-0000-000003020000}"/>
    <cellStyle name="Normal 11 8 2" xfId="518" xr:uid="{00000000-0005-0000-0000-000004020000}"/>
    <cellStyle name="Normal 11 8 2 2" xfId="519" xr:uid="{00000000-0005-0000-0000-000005020000}"/>
    <cellStyle name="Normal 11 8 3" xfId="520" xr:uid="{00000000-0005-0000-0000-000006020000}"/>
    <cellStyle name="Normal 11 9" xfId="521" xr:uid="{00000000-0005-0000-0000-000007020000}"/>
    <cellStyle name="Normal 11 9 2" xfId="522" xr:uid="{00000000-0005-0000-0000-000008020000}"/>
    <cellStyle name="Normal 11 9 2 2" xfId="523" xr:uid="{00000000-0005-0000-0000-000009020000}"/>
    <cellStyle name="Normal 11 9 3" xfId="524" xr:uid="{00000000-0005-0000-0000-00000A020000}"/>
    <cellStyle name="Normal 110" xfId="525" xr:uid="{00000000-0005-0000-0000-00000B020000}"/>
    <cellStyle name="Normal 110 2" xfId="526" xr:uid="{00000000-0005-0000-0000-00000C020000}"/>
    <cellStyle name="Normal 111" xfId="527" xr:uid="{00000000-0005-0000-0000-00000D020000}"/>
    <cellStyle name="Normal 111 2" xfId="528" xr:uid="{00000000-0005-0000-0000-00000E020000}"/>
    <cellStyle name="Normal 112" xfId="529" xr:uid="{00000000-0005-0000-0000-00000F020000}"/>
    <cellStyle name="Normal 112 2" xfId="530" xr:uid="{00000000-0005-0000-0000-000010020000}"/>
    <cellStyle name="Normal 113" xfId="531" xr:uid="{00000000-0005-0000-0000-000011020000}"/>
    <cellStyle name="Normal 113 2" xfId="532" xr:uid="{00000000-0005-0000-0000-000012020000}"/>
    <cellStyle name="Normal 114" xfId="533" xr:uid="{00000000-0005-0000-0000-000013020000}"/>
    <cellStyle name="Normal 114 2" xfId="534" xr:uid="{00000000-0005-0000-0000-000014020000}"/>
    <cellStyle name="Normal 115" xfId="535" xr:uid="{00000000-0005-0000-0000-000015020000}"/>
    <cellStyle name="Normal 115 2" xfId="536" xr:uid="{00000000-0005-0000-0000-000016020000}"/>
    <cellStyle name="Normal 117" xfId="537" xr:uid="{00000000-0005-0000-0000-000017020000}"/>
    <cellStyle name="Normal 117 2" xfId="538" xr:uid="{00000000-0005-0000-0000-000018020000}"/>
    <cellStyle name="Normal 118" xfId="539" xr:uid="{00000000-0005-0000-0000-000019020000}"/>
    <cellStyle name="Normal 118 2" xfId="540" xr:uid="{00000000-0005-0000-0000-00001A020000}"/>
    <cellStyle name="Normal 119" xfId="541" xr:uid="{00000000-0005-0000-0000-00001B020000}"/>
    <cellStyle name="Normal 119 2" xfId="542" xr:uid="{00000000-0005-0000-0000-00001C020000}"/>
    <cellStyle name="Normal 12" xfId="543" xr:uid="{00000000-0005-0000-0000-00001D020000}"/>
    <cellStyle name="Normal 12 10" xfId="544" xr:uid="{00000000-0005-0000-0000-00001E020000}"/>
    <cellStyle name="Normal 12 10 2" xfId="545" xr:uid="{00000000-0005-0000-0000-00001F020000}"/>
    <cellStyle name="Normal 12 10 2 2" xfId="546" xr:uid="{00000000-0005-0000-0000-000020020000}"/>
    <cellStyle name="Normal 12 10 3" xfId="547" xr:uid="{00000000-0005-0000-0000-000021020000}"/>
    <cellStyle name="Normal 12 11" xfId="548" xr:uid="{00000000-0005-0000-0000-000022020000}"/>
    <cellStyle name="Normal 12 11 2" xfId="549" xr:uid="{00000000-0005-0000-0000-000023020000}"/>
    <cellStyle name="Normal 12 11 2 2" xfId="550" xr:uid="{00000000-0005-0000-0000-000024020000}"/>
    <cellStyle name="Normal 12 11 3" xfId="551" xr:uid="{00000000-0005-0000-0000-000025020000}"/>
    <cellStyle name="Normal 12 12" xfId="552" xr:uid="{00000000-0005-0000-0000-000026020000}"/>
    <cellStyle name="Normal 12 12 2" xfId="553" xr:uid="{00000000-0005-0000-0000-000027020000}"/>
    <cellStyle name="Normal 12 12 2 2" xfId="554" xr:uid="{00000000-0005-0000-0000-000028020000}"/>
    <cellStyle name="Normal 12 12 3" xfId="555" xr:uid="{00000000-0005-0000-0000-000029020000}"/>
    <cellStyle name="Normal 12 13" xfId="556" xr:uid="{00000000-0005-0000-0000-00002A020000}"/>
    <cellStyle name="Normal 12 13 2" xfId="557" xr:uid="{00000000-0005-0000-0000-00002B020000}"/>
    <cellStyle name="Normal 12 13 2 2" xfId="558" xr:uid="{00000000-0005-0000-0000-00002C020000}"/>
    <cellStyle name="Normal 12 13 3" xfId="559" xr:uid="{00000000-0005-0000-0000-00002D020000}"/>
    <cellStyle name="Normal 12 14" xfId="560" xr:uid="{00000000-0005-0000-0000-00002E020000}"/>
    <cellStyle name="Normal 12 14 2" xfId="561" xr:uid="{00000000-0005-0000-0000-00002F020000}"/>
    <cellStyle name="Normal 12 14 2 2" xfId="562" xr:uid="{00000000-0005-0000-0000-000030020000}"/>
    <cellStyle name="Normal 12 14 3" xfId="563" xr:uid="{00000000-0005-0000-0000-000031020000}"/>
    <cellStyle name="Normal 12 15" xfId="564" xr:uid="{00000000-0005-0000-0000-000032020000}"/>
    <cellStyle name="Normal 12 15 2" xfId="565" xr:uid="{00000000-0005-0000-0000-000033020000}"/>
    <cellStyle name="Normal 12 15 2 2" xfId="566" xr:uid="{00000000-0005-0000-0000-000034020000}"/>
    <cellStyle name="Normal 12 15 3" xfId="567" xr:uid="{00000000-0005-0000-0000-000035020000}"/>
    <cellStyle name="Normal 12 16" xfId="568" xr:uid="{00000000-0005-0000-0000-000036020000}"/>
    <cellStyle name="Normal 12 16 2" xfId="569" xr:uid="{00000000-0005-0000-0000-000037020000}"/>
    <cellStyle name="Normal 12 16 2 2" xfId="570" xr:uid="{00000000-0005-0000-0000-000038020000}"/>
    <cellStyle name="Normal 12 16 3" xfId="571" xr:uid="{00000000-0005-0000-0000-000039020000}"/>
    <cellStyle name="Normal 12 17" xfId="572" xr:uid="{00000000-0005-0000-0000-00003A020000}"/>
    <cellStyle name="Normal 12 17 2" xfId="573" xr:uid="{00000000-0005-0000-0000-00003B020000}"/>
    <cellStyle name="Normal 12 17 2 2" xfId="574" xr:uid="{00000000-0005-0000-0000-00003C020000}"/>
    <cellStyle name="Normal 12 17 3" xfId="575" xr:uid="{00000000-0005-0000-0000-00003D020000}"/>
    <cellStyle name="Normal 12 18" xfId="576" xr:uid="{00000000-0005-0000-0000-00003E020000}"/>
    <cellStyle name="Normal 12 18 2" xfId="577" xr:uid="{00000000-0005-0000-0000-00003F020000}"/>
    <cellStyle name="Normal 12 18 2 2" xfId="578" xr:uid="{00000000-0005-0000-0000-000040020000}"/>
    <cellStyle name="Normal 12 18 3" xfId="579" xr:uid="{00000000-0005-0000-0000-000041020000}"/>
    <cellStyle name="Normal 12 19" xfId="580" xr:uid="{00000000-0005-0000-0000-000042020000}"/>
    <cellStyle name="Normal 12 19 2" xfId="581" xr:uid="{00000000-0005-0000-0000-000043020000}"/>
    <cellStyle name="Normal 12 19 2 2" xfId="582" xr:uid="{00000000-0005-0000-0000-000044020000}"/>
    <cellStyle name="Normal 12 19 3" xfId="583" xr:uid="{00000000-0005-0000-0000-000045020000}"/>
    <cellStyle name="Normal 12 2" xfId="584" xr:uid="{00000000-0005-0000-0000-000046020000}"/>
    <cellStyle name="Normal 12 2 2" xfId="585" xr:uid="{00000000-0005-0000-0000-000047020000}"/>
    <cellStyle name="Normal 12 2 2 2" xfId="586" xr:uid="{00000000-0005-0000-0000-000048020000}"/>
    <cellStyle name="Normal 12 2 3" xfId="587" xr:uid="{00000000-0005-0000-0000-000049020000}"/>
    <cellStyle name="Normal 12 3" xfId="588" xr:uid="{00000000-0005-0000-0000-00004A020000}"/>
    <cellStyle name="Normal 12 3 2" xfId="589" xr:uid="{00000000-0005-0000-0000-00004B020000}"/>
    <cellStyle name="Normal 12 3 2 2" xfId="590" xr:uid="{00000000-0005-0000-0000-00004C020000}"/>
    <cellStyle name="Normal 12 3 3" xfId="591" xr:uid="{00000000-0005-0000-0000-00004D020000}"/>
    <cellStyle name="Normal 12 4" xfId="592" xr:uid="{00000000-0005-0000-0000-00004E020000}"/>
    <cellStyle name="Normal 12 4 2" xfId="593" xr:uid="{00000000-0005-0000-0000-00004F020000}"/>
    <cellStyle name="Normal 12 4 2 2" xfId="594" xr:uid="{00000000-0005-0000-0000-000050020000}"/>
    <cellStyle name="Normal 12 4 3" xfId="595" xr:uid="{00000000-0005-0000-0000-000051020000}"/>
    <cellStyle name="Normal 12 5" xfId="596" xr:uid="{00000000-0005-0000-0000-000052020000}"/>
    <cellStyle name="Normal 12 5 2" xfId="597" xr:uid="{00000000-0005-0000-0000-000053020000}"/>
    <cellStyle name="Normal 12 5 2 2" xfId="598" xr:uid="{00000000-0005-0000-0000-000054020000}"/>
    <cellStyle name="Normal 12 5 3" xfId="599" xr:uid="{00000000-0005-0000-0000-000055020000}"/>
    <cellStyle name="Normal 12 6" xfId="600" xr:uid="{00000000-0005-0000-0000-000056020000}"/>
    <cellStyle name="Normal 12 6 2" xfId="601" xr:uid="{00000000-0005-0000-0000-000057020000}"/>
    <cellStyle name="Normal 12 6 2 2" xfId="602" xr:uid="{00000000-0005-0000-0000-000058020000}"/>
    <cellStyle name="Normal 12 6 3" xfId="603" xr:uid="{00000000-0005-0000-0000-000059020000}"/>
    <cellStyle name="Normal 12 7" xfId="604" xr:uid="{00000000-0005-0000-0000-00005A020000}"/>
    <cellStyle name="Normal 12 7 2" xfId="605" xr:uid="{00000000-0005-0000-0000-00005B020000}"/>
    <cellStyle name="Normal 12 7 2 2" xfId="606" xr:uid="{00000000-0005-0000-0000-00005C020000}"/>
    <cellStyle name="Normal 12 7 3" xfId="607" xr:uid="{00000000-0005-0000-0000-00005D020000}"/>
    <cellStyle name="Normal 12 8" xfId="608" xr:uid="{00000000-0005-0000-0000-00005E020000}"/>
    <cellStyle name="Normal 12 8 2" xfId="609" xr:uid="{00000000-0005-0000-0000-00005F020000}"/>
    <cellStyle name="Normal 12 8 2 2" xfId="610" xr:uid="{00000000-0005-0000-0000-000060020000}"/>
    <cellStyle name="Normal 12 8 3" xfId="611" xr:uid="{00000000-0005-0000-0000-000061020000}"/>
    <cellStyle name="Normal 12 9" xfId="612" xr:uid="{00000000-0005-0000-0000-000062020000}"/>
    <cellStyle name="Normal 12 9 2" xfId="613" xr:uid="{00000000-0005-0000-0000-000063020000}"/>
    <cellStyle name="Normal 12 9 2 2" xfId="614" xr:uid="{00000000-0005-0000-0000-000064020000}"/>
    <cellStyle name="Normal 12 9 3" xfId="615" xr:uid="{00000000-0005-0000-0000-000065020000}"/>
    <cellStyle name="Normal 120" xfId="616" xr:uid="{00000000-0005-0000-0000-000066020000}"/>
    <cellStyle name="Normal 120 2" xfId="617" xr:uid="{00000000-0005-0000-0000-000067020000}"/>
    <cellStyle name="Normal 121" xfId="618" xr:uid="{00000000-0005-0000-0000-000068020000}"/>
    <cellStyle name="Normal 121 2" xfId="619" xr:uid="{00000000-0005-0000-0000-000069020000}"/>
    <cellStyle name="Normal 122" xfId="620" xr:uid="{00000000-0005-0000-0000-00006A020000}"/>
    <cellStyle name="Normal 122 2" xfId="621" xr:uid="{00000000-0005-0000-0000-00006B020000}"/>
    <cellStyle name="Normal 123" xfId="622" xr:uid="{00000000-0005-0000-0000-00006C020000}"/>
    <cellStyle name="Normal 123 2" xfId="623" xr:uid="{00000000-0005-0000-0000-00006D020000}"/>
    <cellStyle name="Normal 13" xfId="624" xr:uid="{00000000-0005-0000-0000-00006E020000}"/>
    <cellStyle name="Normal 13 10" xfId="625" xr:uid="{00000000-0005-0000-0000-00006F020000}"/>
    <cellStyle name="Normal 13 10 2" xfId="626" xr:uid="{00000000-0005-0000-0000-000070020000}"/>
    <cellStyle name="Normal 13 10 2 2" xfId="627" xr:uid="{00000000-0005-0000-0000-000071020000}"/>
    <cellStyle name="Normal 13 10 3" xfId="628" xr:uid="{00000000-0005-0000-0000-000072020000}"/>
    <cellStyle name="Normal 13 11" xfId="629" xr:uid="{00000000-0005-0000-0000-000073020000}"/>
    <cellStyle name="Normal 13 11 2" xfId="630" xr:uid="{00000000-0005-0000-0000-000074020000}"/>
    <cellStyle name="Normal 13 11 2 2" xfId="631" xr:uid="{00000000-0005-0000-0000-000075020000}"/>
    <cellStyle name="Normal 13 11 3" xfId="632" xr:uid="{00000000-0005-0000-0000-000076020000}"/>
    <cellStyle name="Normal 13 12" xfId="633" xr:uid="{00000000-0005-0000-0000-000077020000}"/>
    <cellStyle name="Normal 13 12 2" xfId="634" xr:uid="{00000000-0005-0000-0000-000078020000}"/>
    <cellStyle name="Normal 13 12 2 2" xfId="635" xr:uid="{00000000-0005-0000-0000-000079020000}"/>
    <cellStyle name="Normal 13 12 3" xfId="636" xr:uid="{00000000-0005-0000-0000-00007A020000}"/>
    <cellStyle name="Normal 13 13" xfId="637" xr:uid="{00000000-0005-0000-0000-00007B020000}"/>
    <cellStyle name="Normal 13 13 2" xfId="638" xr:uid="{00000000-0005-0000-0000-00007C020000}"/>
    <cellStyle name="Normal 13 13 2 2" xfId="639" xr:uid="{00000000-0005-0000-0000-00007D020000}"/>
    <cellStyle name="Normal 13 13 3" xfId="640" xr:uid="{00000000-0005-0000-0000-00007E020000}"/>
    <cellStyle name="Normal 13 14" xfId="641" xr:uid="{00000000-0005-0000-0000-00007F020000}"/>
    <cellStyle name="Normal 13 14 2" xfId="642" xr:uid="{00000000-0005-0000-0000-000080020000}"/>
    <cellStyle name="Normal 13 14 2 2" xfId="643" xr:uid="{00000000-0005-0000-0000-000081020000}"/>
    <cellStyle name="Normal 13 14 3" xfId="644" xr:uid="{00000000-0005-0000-0000-000082020000}"/>
    <cellStyle name="Normal 13 15" xfId="645" xr:uid="{00000000-0005-0000-0000-000083020000}"/>
    <cellStyle name="Normal 13 15 2" xfId="646" xr:uid="{00000000-0005-0000-0000-000084020000}"/>
    <cellStyle name="Normal 13 15 2 2" xfId="647" xr:uid="{00000000-0005-0000-0000-000085020000}"/>
    <cellStyle name="Normal 13 15 3" xfId="648" xr:uid="{00000000-0005-0000-0000-000086020000}"/>
    <cellStyle name="Normal 13 16" xfId="649" xr:uid="{00000000-0005-0000-0000-000087020000}"/>
    <cellStyle name="Normal 13 16 2" xfId="650" xr:uid="{00000000-0005-0000-0000-000088020000}"/>
    <cellStyle name="Normal 13 16 2 2" xfId="651" xr:uid="{00000000-0005-0000-0000-000089020000}"/>
    <cellStyle name="Normal 13 16 3" xfId="652" xr:uid="{00000000-0005-0000-0000-00008A020000}"/>
    <cellStyle name="Normal 13 17" xfId="653" xr:uid="{00000000-0005-0000-0000-00008B020000}"/>
    <cellStyle name="Normal 13 17 2" xfId="654" xr:uid="{00000000-0005-0000-0000-00008C020000}"/>
    <cellStyle name="Normal 13 17 2 2" xfId="655" xr:uid="{00000000-0005-0000-0000-00008D020000}"/>
    <cellStyle name="Normal 13 17 3" xfId="656" xr:uid="{00000000-0005-0000-0000-00008E020000}"/>
    <cellStyle name="Normal 13 18" xfId="657" xr:uid="{00000000-0005-0000-0000-00008F020000}"/>
    <cellStyle name="Normal 13 18 2" xfId="658" xr:uid="{00000000-0005-0000-0000-000090020000}"/>
    <cellStyle name="Normal 13 18 2 2" xfId="659" xr:uid="{00000000-0005-0000-0000-000091020000}"/>
    <cellStyle name="Normal 13 18 3" xfId="660" xr:uid="{00000000-0005-0000-0000-000092020000}"/>
    <cellStyle name="Normal 13 19" xfId="661" xr:uid="{00000000-0005-0000-0000-000093020000}"/>
    <cellStyle name="Normal 13 19 2" xfId="662" xr:uid="{00000000-0005-0000-0000-000094020000}"/>
    <cellStyle name="Normal 13 19 2 2" xfId="663" xr:uid="{00000000-0005-0000-0000-000095020000}"/>
    <cellStyle name="Normal 13 19 3" xfId="664" xr:uid="{00000000-0005-0000-0000-000096020000}"/>
    <cellStyle name="Normal 13 2" xfId="665" xr:uid="{00000000-0005-0000-0000-000097020000}"/>
    <cellStyle name="Normal 13 2 2" xfId="666" xr:uid="{00000000-0005-0000-0000-000098020000}"/>
    <cellStyle name="Normal 13 2 2 2" xfId="667" xr:uid="{00000000-0005-0000-0000-000099020000}"/>
    <cellStyle name="Normal 13 2 3" xfId="668" xr:uid="{00000000-0005-0000-0000-00009A020000}"/>
    <cellStyle name="Normal 13 2 3 2" xfId="669" xr:uid="{00000000-0005-0000-0000-00009B020000}"/>
    <cellStyle name="Normal 13 2 4" xfId="670" xr:uid="{00000000-0005-0000-0000-00009C020000}"/>
    <cellStyle name="Normal 13 3" xfId="671" xr:uid="{00000000-0005-0000-0000-00009D020000}"/>
    <cellStyle name="Normal 13 3 2" xfId="672" xr:uid="{00000000-0005-0000-0000-00009E020000}"/>
    <cellStyle name="Normal 13 3 2 2" xfId="673" xr:uid="{00000000-0005-0000-0000-00009F020000}"/>
    <cellStyle name="Normal 13 3 3" xfId="674" xr:uid="{00000000-0005-0000-0000-0000A0020000}"/>
    <cellStyle name="Normal 13 4" xfId="675" xr:uid="{00000000-0005-0000-0000-0000A1020000}"/>
    <cellStyle name="Normal 13 4 2" xfId="676" xr:uid="{00000000-0005-0000-0000-0000A2020000}"/>
    <cellStyle name="Normal 13 4 2 2" xfId="677" xr:uid="{00000000-0005-0000-0000-0000A3020000}"/>
    <cellStyle name="Normal 13 4 3" xfId="678" xr:uid="{00000000-0005-0000-0000-0000A4020000}"/>
    <cellStyle name="Normal 13 5" xfId="679" xr:uid="{00000000-0005-0000-0000-0000A5020000}"/>
    <cellStyle name="Normal 13 5 2" xfId="680" xr:uid="{00000000-0005-0000-0000-0000A6020000}"/>
    <cellStyle name="Normal 13 5 2 2" xfId="681" xr:uid="{00000000-0005-0000-0000-0000A7020000}"/>
    <cellStyle name="Normal 13 5 3" xfId="682" xr:uid="{00000000-0005-0000-0000-0000A8020000}"/>
    <cellStyle name="Normal 13 6" xfId="683" xr:uid="{00000000-0005-0000-0000-0000A9020000}"/>
    <cellStyle name="Normal 13 6 2" xfId="684" xr:uid="{00000000-0005-0000-0000-0000AA020000}"/>
    <cellStyle name="Normal 13 6 2 2" xfId="685" xr:uid="{00000000-0005-0000-0000-0000AB020000}"/>
    <cellStyle name="Normal 13 6 3" xfId="686" xr:uid="{00000000-0005-0000-0000-0000AC020000}"/>
    <cellStyle name="Normal 13 7" xfId="687" xr:uid="{00000000-0005-0000-0000-0000AD020000}"/>
    <cellStyle name="Normal 13 7 2" xfId="688" xr:uid="{00000000-0005-0000-0000-0000AE020000}"/>
    <cellStyle name="Normal 13 7 2 2" xfId="689" xr:uid="{00000000-0005-0000-0000-0000AF020000}"/>
    <cellStyle name="Normal 13 7 3" xfId="690" xr:uid="{00000000-0005-0000-0000-0000B0020000}"/>
    <cellStyle name="Normal 13 8" xfId="691" xr:uid="{00000000-0005-0000-0000-0000B1020000}"/>
    <cellStyle name="Normal 13 8 2" xfId="692" xr:uid="{00000000-0005-0000-0000-0000B2020000}"/>
    <cellStyle name="Normal 13 8 2 2" xfId="693" xr:uid="{00000000-0005-0000-0000-0000B3020000}"/>
    <cellStyle name="Normal 13 8 3" xfId="694" xr:uid="{00000000-0005-0000-0000-0000B4020000}"/>
    <cellStyle name="Normal 13 9" xfId="695" xr:uid="{00000000-0005-0000-0000-0000B5020000}"/>
    <cellStyle name="Normal 13 9 2" xfId="696" xr:uid="{00000000-0005-0000-0000-0000B6020000}"/>
    <cellStyle name="Normal 13 9 2 2" xfId="697" xr:uid="{00000000-0005-0000-0000-0000B7020000}"/>
    <cellStyle name="Normal 13 9 3" xfId="698" xr:uid="{00000000-0005-0000-0000-0000B8020000}"/>
    <cellStyle name="Normal 14 10" xfId="699" xr:uid="{00000000-0005-0000-0000-0000B9020000}"/>
    <cellStyle name="Normal 14 10 2" xfId="700" xr:uid="{00000000-0005-0000-0000-0000BA020000}"/>
    <cellStyle name="Normal 14 10 2 2" xfId="701" xr:uid="{00000000-0005-0000-0000-0000BB020000}"/>
    <cellStyle name="Normal 14 10 3" xfId="702" xr:uid="{00000000-0005-0000-0000-0000BC020000}"/>
    <cellStyle name="Normal 14 11" xfId="703" xr:uid="{00000000-0005-0000-0000-0000BD020000}"/>
    <cellStyle name="Normal 14 11 2" xfId="704" xr:uid="{00000000-0005-0000-0000-0000BE020000}"/>
    <cellStyle name="Normal 14 11 2 2" xfId="705" xr:uid="{00000000-0005-0000-0000-0000BF020000}"/>
    <cellStyle name="Normal 14 11 3" xfId="706" xr:uid="{00000000-0005-0000-0000-0000C0020000}"/>
    <cellStyle name="Normal 14 12" xfId="707" xr:uid="{00000000-0005-0000-0000-0000C1020000}"/>
    <cellStyle name="Normal 14 12 2" xfId="708" xr:uid="{00000000-0005-0000-0000-0000C2020000}"/>
    <cellStyle name="Normal 14 12 2 2" xfId="709" xr:uid="{00000000-0005-0000-0000-0000C3020000}"/>
    <cellStyle name="Normal 14 12 3" xfId="710" xr:uid="{00000000-0005-0000-0000-0000C4020000}"/>
    <cellStyle name="Normal 14 13" xfId="711" xr:uid="{00000000-0005-0000-0000-0000C5020000}"/>
    <cellStyle name="Normal 14 13 2" xfId="712" xr:uid="{00000000-0005-0000-0000-0000C6020000}"/>
    <cellStyle name="Normal 14 13 2 2" xfId="713" xr:uid="{00000000-0005-0000-0000-0000C7020000}"/>
    <cellStyle name="Normal 14 13 3" xfId="714" xr:uid="{00000000-0005-0000-0000-0000C8020000}"/>
    <cellStyle name="Normal 14 14" xfId="715" xr:uid="{00000000-0005-0000-0000-0000C9020000}"/>
    <cellStyle name="Normal 14 14 2" xfId="716" xr:uid="{00000000-0005-0000-0000-0000CA020000}"/>
    <cellStyle name="Normal 14 14 2 2" xfId="717" xr:uid="{00000000-0005-0000-0000-0000CB020000}"/>
    <cellStyle name="Normal 14 14 3" xfId="718" xr:uid="{00000000-0005-0000-0000-0000CC020000}"/>
    <cellStyle name="Normal 14 15" xfId="719" xr:uid="{00000000-0005-0000-0000-0000CD020000}"/>
    <cellStyle name="Normal 14 15 2" xfId="720" xr:uid="{00000000-0005-0000-0000-0000CE020000}"/>
    <cellStyle name="Normal 14 15 2 2" xfId="721" xr:uid="{00000000-0005-0000-0000-0000CF020000}"/>
    <cellStyle name="Normal 14 15 3" xfId="722" xr:uid="{00000000-0005-0000-0000-0000D0020000}"/>
    <cellStyle name="Normal 14 16" xfId="723" xr:uid="{00000000-0005-0000-0000-0000D1020000}"/>
    <cellStyle name="Normal 14 16 2" xfId="724" xr:uid="{00000000-0005-0000-0000-0000D2020000}"/>
    <cellStyle name="Normal 14 16 2 2" xfId="725" xr:uid="{00000000-0005-0000-0000-0000D3020000}"/>
    <cellStyle name="Normal 14 16 3" xfId="726" xr:uid="{00000000-0005-0000-0000-0000D4020000}"/>
    <cellStyle name="Normal 14 17" xfId="727" xr:uid="{00000000-0005-0000-0000-0000D5020000}"/>
    <cellStyle name="Normal 14 17 2" xfId="728" xr:uid="{00000000-0005-0000-0000-0000D6020000}"/>
    <cellStyle name="Normal 14 17 2 2" xfId="729" xr:uid="{00000000-0005-0000-0000-0000D7020000}"/>
    <cellStyle name="Normal 14 17 3" xfId="730" xr:uid="{00000000-0005-0000-0000-0000D8020000}"/>
    <cellStyle name="Normal 14 18" xfId="731" xr:uid="{00000000-0005-0000-0000-0000D9020000}"/>
    <cellStyle name="Normal 14 18 2" xfId="732" xr:uid="{00000000-0005-0000-0000-0000DA020000}"/>
    <cellStyle name="Normal 14 18 2 2" xfId="733" xr:uid="{00000000-0005-0000-0000-0000DB020000}"/>
    <cellStyle name="Normal 14 18 3" xfId="734" xr:uid="{00000000-0005-0000-0000-0000DC020000}"/>
    <cellStyle name="Normal 14 19" xfId="735" xr:uid="{00000000-0005-0000-0000-0000DD020000}"/>
    <cellStyle name="Normal 14 19 2" xfId="736" xr:uid="{00000000-0005-0000-0000-0000DE020000}"/>
    <cellStyle name="Normal 14 19 2 2" xfId="737" xr:uid="{00000000-0005-0000-0000-0000DF020000}"/>
    <cellStyle name="Normal 14 19 3" xfId="738" xr:uid="{00000000-0005-0000-0000-0000E0020000}"/>
    <cellStyle name="Normal 14 2" xfId="739" xr:uid="{00000000-0005-0000-0000-0000E1020000}"/>
    <cellStyle name="Normal 14 2 2" xfId="740" xr:uid="{00000000-0005-0000-0000-0000E2020000}"/>
    <cellStyle name="Normal 14 2 2 2" xfId="741" xr:uid="{00000000-0005-0000-0000-0000E3020000}"/>
    <cellStyle name="Normal 14 2 3" xfId="742" xr:uid="{00000000-0005-0000-0000-0000E4020000}"/>
    <cellStyle name="Normal 14 3" xfId="743" xr:uid="{00000000-0005-0000-0000-0000E5020000}"/>
    <cellStyle name="Normal 14 3 2" xfId="744" xr:uid="{00000000-0005-0000-0000-0000E6020000}"/>
    <cellStyle name="Normal 14 3 2 2" xfId="745" xr:uid="{00000000-0005-0000-0000-0000E7020000}"/>
    <cellStyle name="Normal 14 3 3" xfId="746" xr:uid="{00000000-0005-0000-0000-0000E8020000}"/>
    <cellStyle name="Normal 14 4" xfId="747" xr:uid="{00000000-0005-0000-0000-0000E9020000}"/>
    <cellStyle name="Normal 14 4 2" xfId="748" xr:uid="{00000000-0005-0000-0000-0000EA020000}"/>
    <cellStyle name="Normal 14 4 2 2" xfId="749" xr:uid="{00000000-0005-0000-0000-0000EB020000}"/>
    <cellStyle name="Normal 14 4 3" xfId="750" xr:uid="{00000000-0005-0000-0000-0000EC020000}"/>
    <cellStyle name="Normal 14 5" xfId="751" xr:uid="{00000000-0005-0000-0000-0000ED020000}"/>
    <cellStyle name="Normal 14 5 2" xfId="752" xr:uid="{00000000-0005-0000-0000-0000EE020000}"/>
    <cellStyle name="Normal 14 5 2 2" xfId="753" xr:uid="{00000000-0005-0000-0000-0000EF020000}"/>
    <cellStyle name="Normal 14 5 3" xfId="754" xr:uid="{00000000-0005-0000-0000-0000F0020000}"/>
    <cellStyle name="Normal 14 6" xfId="755" xr:uid="{00000000-0005-0000-0000-0000F1020000}"/>
    <cellStyle name="Normal 14 6 2" xfId="756" xr:uid="{00000000-0005-0000-0000-0000F2020000}"/>
    <cellStyle name="Normal 14 6 2 2" xfId="757" xr:uid="{00000000-0005-0000-0000-0000F3020000}"/>
    <cellStyle name="Normal 14 6 3" xfId="758" xr:uid="{00000000-0005-0000-0000-0000F4020000}"/>
    <cellStyle name="Normal 14 7" xfId="759" xr:uid="{00000000-0005-0000-0000-0000F5020000}"/>
    <cellStyle name="Normal 14 7 2" xfId="760" xr:uid="{00000000-0005-0000-0000-0000F6020000}"/>
    <cellStyle name="Normal 14 7 2 2" xfId="761" xr:uid="{00000000-0005-0000-0000-0000F7020000}"/>
    <cellStyle name="Normal 14 7 3" xfId="762" xr:uid="{00000000-0005-0000-0000-0000F8020000}"/>
    <cellStyle name="Normal 14 8" xfId="763" xr:uid="{00000000-0005-0000-0000-0000F9020000}"/>
    <cellStyle name="Normal 14 8 2" xfId="764" xr:uid="{00000000-0005-0000-0000-0000FA020000}"/>
    <cellStyle name="Normal 14 8 2 2" xfId="765" xr:uid="{00000000-0005-0000-0000-0000FB020000}"/>
    <cellStyle name="Normal 14 8 3" xfId="766" xr:uid="{00000000-0005-0000-0000-0000FC020000}"/>
    <cellStyle name="Normal 14 9" xfId="767" xr:uid="{00000000-0005-0000-0000-0000FD020000}"/>
    <cellStyle name="Normal 14 9 2" xfId="768" xr:uid="{00000000-0005-0000-0000-0000FE020000}"/>
    <cellStyle name="Normal 14 9 2 2" xfId="769" xr:uid="{00000000-0005-0000-0000-0000FF020000}"/>
    <cellStyle name="Normal 14 9 3" xfId="770" xr:uid="{00000000-0005-0000-0000-000000030000}"/>
    <cellStyle name="Normal 15 10" xfId="771" xr:uid="{00000000-0005-0000-0000-000001030000}"/>
    <cellStyle name="Normal 15 10 2" xfId="772" xr:uid="{00000000-0005-0000-0000-000002030000}"/>
    <cellStyle name="Normal 15 10 2 2" xfId="773" xr:uid="{00000000-0005-0000-0000-000003030000}"/>
    <cellStyle name="Normal 15 10 3" xfId="774" xr:uid="{00000000-0005-0000-0000-000004030000}"/>
    <cellStyle name="Normal 15 11" xfId="775" xr:uid="{00000000-0005-0000-0000-000005030000}"/>
    <cellStyle name="Normal 15 11 2" xfId="776" xr:uid="{00000000-0005-0000-0000-000006030000}"/>
    <cellStyle name="Normal 15 11 2 2" xfId="777" xr:uid="{00000000-0005-0000-0000-000007030000}"/>
    <cellStyle name="Normal 15 11 3" xfId="778" xr:uid="{00000000-0005-0000-0000-000008030000}"/>
    <cellStyle name="Normal 15 12" xfId="779" xr:uid="{00000000-0005-0000-0000-000009030000}"/>
    <cellStyle name="Normal 15 12 2" xfId="780" xr:uid="{00000000-0005-0000-0000-00000A030000}"/>
    <cellStyle name="Normal 15 12 2 2" xfId="781" xr:uid="{00000000-0005-0000-0000-00000B030000}"/>
    <cellStyle name="Normal 15 12 3" xfId="782" xr:uid="{00000000-0005-0000-0000-00000C030000}"/>
    <cellStyle name="Normal 15 13" xfId="783" xr:uid="{00000000-0005-0000-0000-00000D030000}"/>
    <cellStyle name="Normal 15 13 2" xfId="784" xr:uid="{00000000-0005-0000-0000-00000E030000}"/>
    <cellStyle name="Normal 15 13 2 2" xfId="785" xr:uid="{00000000-0005-0000-0000-00000F030000}"/>
    <cellStyle name="Normal 15 13 3" xfId="786" xr:uid="{00000000-0005-0000-0000-000010030000}"/>
    <cellStyle name="Normal 15 14" xfId="787" xr:uid="{00000000-0005-0000-0000-000011030000}"/>
    <cellStyle name="Normal 15 14 2" xfId="788" xr:uid="{00000000-0005-0000-0000-000012030000}"/>
    <cellStyle name="Normal 15 14 2 2" xfId="789" xr:uid="{00000000-0005-0000-0000-000013030000}"/>
    <cellStyle name="Normal 15 14 3" xfId="790" xr:uid="{00000000-0005-0000-0000-000014030000}"/>
    <cellStyle name="Normal 15 15" xfId="791" xr:uid="{00000000-0005-0000-0000-000015030000}"/>
    <cellStyle name="Normal 15 15 2" xfId="792" xr:uid="{00000000-0005-0000-0000-000016030000}"/>
    <cellStyle name="Normal 15 15 2 2" xfId="793" xr:uid="{00000000-0005-0000-0000-000017030000}"/>
    <cellStyle name="Normal 15 15 3" xfId="794" xr:uid="{00000000-0005-0000-0000-000018030000}"/>
    <cellStyle name="Normal 15 16" xfId="795" xr:uid="{00000000-0005-0000-0000-000019030000}"/>
    <cellStyle name="Normal 15 16 2" xfId="796" xr:uid="{00000000-0005-0000-0000-00001A030000}"/>
    <cellStyle name="Normal 15 16 2 2" xfId="797" xr:uid="{00000000-0005-0000-0000-00001B030000}"/>
    <cellStyle name="Normal 15 16 3" xfId="798" xr:uid="{00000000-0005-0000-0000-00001C030000}"/>
    <cellStyle name="Normal 15 17" xfId="799" xr:uid="{00000000-0005-0000-0000-00001D030000}"/>
    <cellStyle name="Normal 15 17 2" xfId="800" xr:uid="{00000000-0005-0000-0000-00001E030000}"/>
    <cellStyle name="Normal 15 17 2 2" xfId="801" xr:uid="{00000000-0005-0000-0000-00001F030000}"/>
    <cellStyle name="Normal 15 17 3" xfId="802" xr:uid="{00000000-0005-0000-0000-000020030000}"/>
    <cellStyle name="Normal 15 18" xfId="803" xr:uid="{00000000-0005-0000-0000-000021030000}"/>
    <cellStyle name="Normal 15 18 2" xfId="804" xr:uid="{00000000-0005-0000-0000-000022030000}"/>
    <cellStyle name="Normal 15 18 2 2" xfId="805" xr:uid="{00000000-0005-0000-0000-000023030000}"/>
    <cellStyle name="Normal 15 18 3" xfId="806" xr:uid="{00000000-0005-0000-0000-000024030000}"/>
    <cellStyle name="Normal 15 19" xfId="807" xr:uid="{00000000-0005-0000-0000-000025030000}"/>
    <cellStyle name="Normal 15 19 2" xfId="808" xr:uid="{00000000-0005-0000-0000-000026030000}"/>
    <cellStyle name="Normal 15 19 2 2" xfId="809" xr:uid="{00000000-0005-0000-0000-000027030000}"/>
    <cellStyle name="Normal 15 19 3" xfId="810" xr:uid="{00000000-0005-0000-0000-000028030000}"/>
    <cellStyle name="Normal 15 2" xfId="811" xr:uid="{00000000-0005-0000-0000-000029030000}"/>
    <cellStyle name="Normal 15 2 2" xfId="812" xr:uid="{00000000-0005-0000-0000-00002A030000}"/>
    <cellStyle name="Normal 15 2 2 2" xfId="813" xr:uid="{00000000-0005-0000-0000-00002B030000}"/>
    <cellStyle name="Normal 15 2 3" xfId="814" xr:uid="{00000000-0005-0000-0000-00002C030000}"/>
    <cellStyle name="Normal 15 2 3 2" xfId="815" xr:uid="{00000000-0005-0000-0000-00002D030000}"/>
    <cellStyle name="Normal 15 2 4" xfId="816" xr:uid="{00000000-0005-0000-0000-00002E030000}"/>
    <cellStyle name="Normal 15 3" xfId="817" xr:uid="{00000000-0005-0000-0000-00002F030000}"/>
    <cellStyle name="Normal 15 3 2" xfId="818" xr:uid="{00000000-0005-0000-0000-000030030000}"/>
    <cellStyle name="Normal 15 3 2 2" xfId="819" xr:uid="{00000000-0005-0000-0000-000031030000}"/>
    <cellStyle name="Normal 15 3 3" xfId="820" xr:uid="{00000000-0005-0000-0000-000032030000}"/>
    <cellStyle name="Normal 15 4" xfId="821" xr:uid="{00000000-0005-0000-0000-000033030000}"/>
    <cellStyle name="Normal 15 4 2" xfId="822" xr:uid="{00000000-0005-0000-0000-000034030000}"/>
    <cellStyle name="Normal 15 4 2 2" xfId="823" xr:uid="{00000000-0005-0000-0000-000035030000}"/>
    <cellStyle name="Normal 15 4 3" xfId="824" xr:uid="{00000000-0005-0000-0000-000036030000}"/>
    <cellStyle name="Normal 15 5" xfId="825" xr:uid="{00000000-0005-0000-0000-000037030000}"/>
    <cellStyle name="Normal 15 5 2" xfId="826" xr:uid="{00000000-0005-0000-0000-000038030000}"/>
    <cellStyle name="Normal 15 5 2 2" xfId="827" xr:uid="{00000000-0005-0000-0000-000039030000}"/>
    <cellStyle name="Normal 15 5 3" xfId="828" xr:uid="{00000000-0005-0000-0000-00003A030000}"/>
    <cellStyle name="Normal 15 6" xfId="829" xr:uid="{00000000-0005-0000-0000-00003B030000}"/>
    <cellStyle name="Normal 15 6 2" xfId="830" xr:uid="{00000000-0005-0000-0000-00003C030000}"/>
    <cellStyle name="Normal 15 6 2 2" xfId="831" xr:uid="{00000000-0005-0000-0000-00003D030000}"/>
    <cellStyle name="Normal 15 6 3" xfId="832" xr:uid="{00000000-0005-0000-0000-00003E030000}"/>
    <cellStyle name="Normal 15 7" xfId="833" xr:uid="{00000000-0005-0000-0000-00003F030000}"/>
    <cellStyle name="Normal 15 7 2" xfId="834" xr:uid="{00000000-0005-0000-0000-000040030000}"/>
    <cellStyle name="Normal 15 7 2 2" xfId="835" xr:uid="{00000000-0005-0000-0000-000041030000}"/>
    <cellStyle name="Normal 15 7 3" xfId="836" xr:uid="{00000000-0005-0000-0000-000042030000}"/>
    <cellStyle name="Normal 15 8" xfId="837" xr:uid="{00000000-0005-0000-0000-000043030000}"/>
    <cellStyle name="Normal 15 8 2" xfId="838" xr:uid="{00000000-0005-0000-0000-000044030000}"/>
    <cellStyle name="Normal 15 8 2 2" xfId="839" xr:uid="{00000000-0005-0000-0000-000045030000}"/>
    <cellStyle name="Normal 15 8 3" xfId="840" xr:uid="{00000000-0005-0000-0000-000046030000}"/>
    <cellStyle name="Normal 15 9" xfId="841" xr:uid="{00000000-0005-0000-0000-000047030000}"/>
    <cellStyle name="Normal 15 9 2" xfId="842" xr:uid="{00000000-0005-0000-0000-000048030000}"/>
    <cellStyle name="Normal 15 9 2 2" xfId="843" xr:uid="{00000000-0005-0000-0000-000049030000}"/>
    <cellStyle name="Normal 15 9 3" xfId="844" xr:uid="{00000000-0005-0000-0000-00004A030000}"/>
    <cellStyle name="Normal 16" xfId="845" xr:uid="{00000000-0005-0000-0000-00004B030000}"/>
    <cellStyle name="Normal 16 10" xfId="846" xr:uid="{00000000-0005-0000-0000-00004C030000}"/>
    <cellStyle name="Normal 16 10 2" xfId="847" xr:uid="{00000000-0005-0000-0000-00004D030000}"/>
    <cellStyle name="Normal 16 10 2 2" xfId="848" xr:uid="{00000000-0005-0000-0000-00004E030000}"/>
    <cellStyle name="Normal 16 10 3" xfId="849" xr:uid="{00000000-0005-0000-0000-00004F030000}"/>
    <cellStyle name="Normal 16 11" xfId="850" xr:uid="{00000000-0005-0000-0000-000050030000}"/>
    <cellStyle name="Normal 16 11 2" xfId="851" xr:uid="{00000000-0005-0000-0000-000051030000}"/>
    <cellStyle name="Normal 16 11 2 2" xfId="852" xr:uid="{00000000-0005-0000-0000-000052030000}"/>
    <cellStyle name="Normal 16 11 3" xfId="853" xr:uid="{00000000-0005-0000-0000-000053030000}"/>
    <cellStyle name="Normal 16 12" xfId="854" xr:uid="{00000000-0005-0000-0000-000054030000}"/>
    <cellStyle name="Normal 16 12 2" xfId="855" xr:uid="{00000000-0005-0000-0000-000055030000}"/>
    <cellStyle name="Normal 16 12 2 2" xfId="856" xr:uid="{00000000-0005-0000-0000-000056030000}"/>
    <cellStyle name="Normal 16 12 3" xfId="857" xr:uid="{00000000-0005-0000-0000-000057030000}"/>
    <cellStyle name="Normal 16 13" xfId="858" xr:uid="{00000000-0005-0000-0000-000058030000}"/>
    <cellStyle name="Normal 16 13 2" xfId="859" xr:uid="{00000000-0005-0000-0000-000059030000}"/>
    <cellStyle name="Normal 16 13 2 2" xfId="860" xr:uid="{00000000-0005-0000-0000-00005A030000}"/>
    <cellStyle name="Normal 16 13 3" xfId="861" xr:uid="{00000000-0005-0000-0000-00005B030000}"/>
    <cellStyle name="Normal 16 14" xfId="862" xr:uid="{00000000-0005-0000-0000-00005C030000}"/>
    <cellStyle name="Normal 16 14 2" xfId="863" xr:uid="{00000000-0005-0000-0000-00005D030000}"/>
    <cellStyle name="Normal 16 14 2 2" xfId="864" xr:uid="{00000000-0005-0000-0000-00005E030000}"/>
    <cellStyle name="Normal 16 14 3" xfId="865" xr:uid="{00000000-0005-0000-0000-00005F030000}"/>
    <cellStyle name="Normal 16 15" xfId="866" xr:uid="{00000000-0005-0000-0000-000060030000}"/>
    <cellStyle name="Normal 16 15 2" xfId="867" xr:uid="{00000000-0005-0000-0000-000061030000}"/>
    <cellStyle name="Normal 16 15 2 2" xfId="868" xr:uid="{00000000-0005-0000-0000-000062030000}"/>
    <cellStyle name="Normal 16 15 3" xfId="869" xr:uid="{00000000-0005-0000-0000-000063030000}"/>
    <cellStyle name="Normal 16 16" xfId="870" xr:uid="{00000000-0005-0000-0000-000064030000}"/>
    <cellStyle name="Normal 16 16 2" xfId="871" xr:uid="{00000000-0005-0000-0000-000065030000}"/>
    <cellStyle name="Normal 16 16 2 2" xfId="872" xr:uid="{00000000-0005-0000-0000-000066030000}"/>
    <cellStyle name="Normal 16 16 3" xfId="873" xr:uid="{00000000-0005-0000-0000-000067030000}"/>
    <cellStyle name="Normal 16 2" xfId="874" xr:uid="{00000000-0005-0000-0000-000068030000}"/>
    <cellStyle name="Normal 16 2 2" xfId="875" xr:uid="{00000000-0005-0000-0000-000069030000}"/>
    <cellStyle name="Normal 16 2 2 2" xfId="876" xr:uid="{00000000-0005-0000-0000-00006A030000}"/>
    <cellStyle name="Normal 16 2 3" xfId="877" xr:uid="{00000000-0005-0000-0000-00006B030000}"/>
    <cellStyle name="Normal 16 3" xfId="878" xr:uid="{00000000-0005-0000-0000-00006C030000}"/>
    <cellStyle name="Normal 16 3 2" xfId="879" xr:uid="{00000000-0005-0000-0000-00006D030000}"/>
    <cellStyle name="Normal 16 3 2 2" xfId="880" xr:uid="{00000000-0005-0000-0000-00006E030000}"/>
    <cellStyle name="Normal 16 3 3" xfId="881" xr:uid="{00000000-0005-0000-0000-00006F030000}"/>
    <cellStyle name="Normal 16 4" xfId="882" xr:uid="{00000000-0005-0000-0000-000070030000}"/>
    <cellStyle name="Normal 16 4 2" xfId="883" xr:uid="{00000000-0005-0000-0000-000071030000}"/>
    <cellStyle name="Normal 16 4 2 2" xfId="884" xr:uid="{00000000-0005-0000-0000-000072030000}"/>
    <cellStyle name="Normal 16 4 3" xfId="885" xr:uid="{00000000-0005-0000-0000-000073030000}"/>
    <cellStyle name="Normal 16 5" xfId="886" xr:uid="{00000000-0005-0000-0000-000074030000}"/>
    <cellStyle name="Normal 16 5 2" xfId="887" xr:uid="{00000000-0005-0000-0000-000075030000}"/>
    <cellStyle name="Normal 16 5 2 2" xfId="888" xr:uid="{00000000-0005-0000-0000-000076030000}"/>
    <cellStyle name="Normal 16 5 3" xfId="889" xr:uid="{00000000-0005-0000-0000-000077030000}"/>
    <cellStyle name="Normal 16 6" xfId="890" xr:uid="{00000000-0005-0000-0000-000078030000}"/>
    <cellStyle name="Normal 16 6 2" xfId="891" xr:uid="{00000000-0005-0000-0000-000079030000}"/>
    <cellStyle name="Normal 16 6 2 2" xfId="892" xr:uid="{00000000-0005-0000-0000-00007A030000}"/>
    <cellStyle name="Normal 16 6 3" xfId="893" xr:uid="{00000000-0005-0000-0000-00007B030000}"/>
    <cellStyle name="Normal 16 7" xfId="894" xr:uid="{00000000-0005-0000-0000-00007C030000}"/>
    <cellStyle name="Normal 16 7 2" xfId="895" xr:uid="{00000000-0005-0000-0000-00007D030000}"/>
    <cellStyle name="Normal 16 7 2 2" xfId="896" xr:uid="{00000000-0005-0000-0000-00007E030000}"/>
    <cellStyle name="Normal 16 7 3" xfId="897" xr:uid="{00000000-0005-0000-0000-00007F030000}"/>
    <cellStyle name="Normal 16 8" xfId="898" xr:uid="{00000000-0005-0000-0000-000080030000}"/>
    <cellStyle name="Normal 16 8 2" xfId="899" xr:uid="{00000000-0005-0000-0000-000081030000}"/>
    <cellStyle name="Normal 16 8 2 2" xfId="900" xr:uid="{00000000-0005-0000-0000-000082030000}"/>
    <cellStyle name="Normal 16 8 3" xfId="901" xr:uid="{00000000-0005-0000-0000-000083030000}"/>
    <cellStyle name="Normal 16 9" xfId="902" xr:uid="{00000000-0005-0000-0000-000084030000}"/>
    <cellStyle name="Normal 16 9 2" xfId="903" xr:uid="{00000000-0005-0000-0000-000085030000}"/>
    <cellStyle name="Normal 16 9 2 2" xfId="904" xr:uid="{00000000-0005-0000-0000-000086030000}"/>
    <cellStyle name="Normal 16 9 3" xfId="905" xr:uid="{00000000-0005-0000-0000-000087030000}"/>
    <cellStyle name="Normal 17 10" xfId="906" xr:uid="{00000000-0005-0000-0000-000088030000}"/>
    <cellStyle name="Normal 17 10 2" xfId="907" xr:uid="{00000000-0005-0000-0000-000089030000}"/>
    <cellStyle name="Normal 17 10 2 2" xfId="908" xr:uid="{00000000-0005-0000-0000-00008A030000}"/>
    <cellStyle name="Normal 17 10 3" xfId="909" xr:uid="{00000000-0005-0000-0000-00008B030000}"/>
    <cellStyle name="Normal 17 11" xfId="910" xr:uid="{00000000-0005-0000-0000-00008C030000}"/>
    <cellStyle name="Normal 17 11 2" xfId="911" xr:uid="{00000000-0005-0000-0000-00008D030000}"/>
    <cellStyle name="Normal 17 11 2 2" xfId="912" xr:uid="{00000000-0005-0000-0000-00008E030000}"/>
    <cellStyle name="Normal 17 11 3" xfId="913" xr:uid="{00000000-0005-0000-0000-00008F030000}"/>
    <cellStyle name="Normal 17 12" xfId="914" xr:uid="{00000000-0005-0000-0000-000090030000}"/>
    <cellStyle name="Normal 17 12 2" xfId="915" xr:uid="{00000000-0005-0000-0000-000091030000}"/>
    <cellStyle name="Normal 17 12 2 2" xfId="916" xr:uid="{00000000-0005-0000-0000-000092030000}"/>
    <cellStyle name="Normal 17 12 3" xfId="917" xr:uid="{00000000-0005-0000-0000-000093030000}"/>
    <cellStyle name="Normal 17 13" xfId="918" xr:uid="{00000000-0005-0000-0000-000094030000}"/>
    <cellStyle name="Normal 17 13 2" xfId="919" xr:uid="{00000000-0005-0000-0000-000095030000}"/>
    <cellStyle name="Normal 17 13 2 2" xfId="920" xr:uid="{00000000-0005-0000-0000-000096030000}"/>
    <cellStyle name="Normal 17 13 3" xfId="921" xr:uid="{00000000-0005-0000-0000-000097030000}"/>
    <cellStyle name="Normal 17 14" xfId="922" xr:uid="{00000000-0005-0000-0000-000098030000}"/>
    <cellStyle name="Normal 17 14 2" xfId="923" xr:uid="{00000000-0005-0000-0000-000099030000}"/>
    <cellStyle name="Normal 17 14 2 2" xfId="924" xr:uid="{00000000-0005-0000-0000-00009A030000}"/>
    <cellStyle name="Normal 17 14 3" xfId="925" xr:uid="{00000000-0005-0000-0000-00009B030000}"/>
    <cellStyle name="Normal 17 15" xfId="926" xr:uid="{00000000-0005-0000-0000-00009C030000}"/>
    <cellStyle name="Normal 17 15 2" xfId="927" xr:uid="{00000000-0005-0000-0000-00009D030000}"/>
    <cellStyle name="Normal 17 15 2 2" xfId="928" xr:uid="{00000000-0005-0000-0000-00009E030000}"/>
    <cellStyle name="Normal 17 15 3" xfId="929" xr:uid="{00000000-0005-0000-0000-00009F030000}"/>
    <cellStyle name="Normal 17 16" xfId="930" xr:uid="{00000000-0005-0000-0000-0000A0030000}"/>
    <cellStyle name="Normal 17 16 2" xfId="931" xr:uid="{00000000-0005-0000-0000-0000A1030000}"/>
    <cellStyle name="Normal 17 16 2 2" xfId="932" xr:uid="{00000000-0005-0000-0000-0000A2030000}"/>
    <cellStyle name="Normal 17 16 3" xfId="933" xr:uid="{00000000-0005-0000-0000-0000A3030000}"/>
    <cellStyle name="Normal 17 2" xfId="934" xr:uid="{00000000-0005-0000-0000-0000A4030000}"/>
    <cellStyle name="Normal 17 2 2" xfId="935" xr:uid="{00000000-0005-0000-0000-0000A5030000}"/>
    <cellStyle name="Normal 17 2 2 2" xfId="936" xr:uid="{00000000-0005-0000-0000-0000A6030000}"/>
    <cellStyle name="Normal 17 2 3" xfId="937" xr:uid="{00000000-0005-0000-0000-0000A7030000}"/>
    <cellStyle name="Normal 17 3" xfId="938" xr:uid="{00000000-0005-0000-0000-0000A8030000}"/>
    <cellStyle name="Normal 17 3 2" xfId="939" xr:uid="{00000000-0005-0000-0000-0000A9030000}"/>
    <cellStyle name="Normal 17 3 2 2" xfId="940" xr:uid="{00000000-0005-0000-0000-0000AA030000}"/>
    <cellStyle name="Normal 17 3 3" xfId="941" xr:uid="{00000000-0005-0000-0000-0000AB030000}"/>
    <cellStyle name="Normal 17 4" xfId="942" xr:uid="{00000000-0005-0000-0000-0000AC030000}"/>
    <cellStyle name="Normal 17 4 2" xfId="943" xr:uid="{00000000-0005-0000-0000-0000AD030000}"/>
    <cellStyle name="Normal 17 4 2 2" xfId="944" xr:uid="{00000000-0005-0000-0000-0000AE030000}"/>
    <cellStyle name="Normal 17 4 3" xfId="945" xr:uid="{00000000-0005-0000-0000-0000AF030000}"/>
    <cellStyle name="Normal 17 5" xfId="946" xr:uid="{00000000-0005-0000-0000-0000B0030000}"/>
    <cellStyle name="Normal 17 5 2" xfId="947" xr:uid="{00000000-0005-0000-0000-0000B1030000}"/>
    <cellStyle name="Normal 17 5 2 2" xfId="948" xr:uid="{00000000-0005-0000-0000-0000B2030000}"/>
    <cellStyle name="Normal 17 5 3" xfId="949" xr:uid="{00000000-0005-0000-0000-0000B3030000}"/>
    <cellStyle name="Normal 17 6" xfId="950" xr:uid="{00000000-0005-0000-0000-0000B4030000}"/>
    <cellStyle name="Normal 17 6 2" xfId="951" xr:uid="{00000000-0005-0000-0000-0000B5030000}"/>
    <cellStyle name="Normal 17 6 2 2" xfId="952" xr:uid="{00000000-0005-0000-0000-0000B6030000}"/>
    <cellStyle name="Normal 17 6 3" xfId="953" xr:uid="{00000000-0005-0000-0000-0000B7030000}"/>
    <cellStyle name="Normal 17 7" xfId="954" xr:uid="{00000000-0005-0000-0000-0000B8030000}"/>
    <cellStyle name="Normal 17 7 2" xfId="955" xr:uid="{00000000-0005-0000-0000-0000B9030000}"/>
    <cellStyle name="Normal 17 7 2 2" xfId="956" xr:uid="{00000000-0005-0000-0000-0000BA030000}"/>
    <cellStyle name="Normal 17 7 3" xfId="957" xr:uid="{00000000-0005-0000-0000-0000BB030000}"/>
    <cellStyle name="Normal 17 8" xfId="958" xr:uid="{00000000-0005-0000-0000-0000BC030000}"/>
    <cellStyle name="Normal 17 8 2" xfId="959" xr:uid="{00000000-0005-0000-0000-0000BD030000}"/>
    <cellStyle name="Normal 17 8 2 2" xfId="960" xr:uid="{00000000-0005-0000-0000-0000BE030000}"/>
    <cellStyle name="Normal 17 8 3" xfId="961" xr:uid="{00000000-0005-0000-0000-0000BF030000}"/>
    <cellStyle name="Normal 17 9" xfId="962" xr:uid="{00000000-0005-0000-0000-0000C0030000}"/>
    <cellStyle name="Normal 17 9 2" xfId="963" xr:uid="{00000000-0005-0000-0000-0000C1030000}"/>
    <cellStyle name="Normal 17 9 2 2" xfId="964" xr:uid="{00000000-0005-0000-0000-0000C2030000}"/>
    <cellStyle name="Normal 17 9 3" xfId="965" xr:uid="{00000000-0005-0000-0000-0000C3030000}"/>
    <cellStyle name="Normal 18 10" xfId="966" xr:uid="{00000000-0005-0000-0000-0000C4030000}"/>
    <cellStyle name="Normal 18 10 2" xfId="967" xr:uid="{00000000-0005-0000-0000-0000C5030000}"/>
    <cellStyle name="Normal 18 10 2 2" xfId="968" xr:uid="{00000000-0005-0000-0000-0000C6030000}"/>
    <cellStyle name="Normal 18 10 3" xfId="969" xr:uid="{00000000-0005-0000-0000-0000C7030000}"/>
    <cellStyle name="Normal 18 11" xfId="970" xr:uid="{00000000-0005-0000-0000-0000C8030000}"/>
    <cellStyle name="Normal 18 11 2" xfId="971" xr:uid="{00000000-0005-0000-0000-0000C9030000}"/>
    <cellStyle name="Normal 18 11 2 2" xfId="972" xr:uid="{00000000-0005-0000-0000-0000CA030000}"/>
    <cellStyle name="Normal 18 11 3" xfId="973" xr:uid="{00000000-0005-0000-0000-0000CB030000}"/>
    <cellStyle name="Normal 18 12" xfId="974" xr:uid="{00000000-0005-0000-0000-0000CC030000}"/>
    <cellStyle name="Normal 18 12 2" xfId="975" xr:uid="{00000000-0005-0000-0000-0000CD030000}"/>
    <cellStyle name="Normal 18 12 2 2" xfId="976" xr:uid="{00000000-0005-0000-0000-0000CE030000}"/>
    <cellStyle name="Normal 18 12 3" xfId="977" xr:uid="{00000000-0005-0000-0000-0000CF030000}"/>
    <cellStyle name="Normal 18 13" xfId="978" xr:uid="{00000000-0005-0000-0000-0000D0030000}"/>
    <cellStyle name="Normal 18 13 2" xfId="979" xr:uid="{00000000-0005-0000-0000-0000D1030000}"/>
    <cellStyle name="Normal 18 13 2 2" xfId="980" xr:uid="{00000000-0005-0000-0000-0000D2030000}"/>
    <cellStyle name="Normal 18 13 3" xfId="981" xr:uid="{00000000-0005-0000-0000-0000D3030000}"/>
    <cellStyle name="Normal 18 14" xfId="982" xr:uid="{00000000-0005-0000-0000-0000D4030000}"/>
    <cellStyle name="Normal 18 14 2" xfId="983" xr:uid="{00000000-0005-0000-0000-0000D5030000}"/>
    <cellStyle name="Normal 18 14 2 2" xfId="984" xr:uid="{00000000-0005-0000-0000-0000D6030000}"/>
    <cellStyle name="Normal 18 14 3" xfId="985" xr:uid="{00000000-0005-0000-0000-0000D7030000}"/>
    <cellStyle name="Normal 18 15" xfId="986" xr:uid="{00000000-0005-0000-0000-0000D8030000}"/>
    <cellStyle name="Normal 18 15 2" xfId="987" xr:uid="{00000000-0005-0000-0000-0000D9030000}"/>
    <cellStyle name="Normal 18 15 2 2" xfId="988" xr:uid="{00000000-0005-0000-0000-0000DA030000}"/>
    <cellStyle name="Normal 18 15 3" xfId="989" xr:uid="{00000000-0005-0000-0000-0000DB030000}"/>
    <cellStyle name="Normal 18 16" xfId="990" xr:uid="{00000000-0005-0000-0000-0000DC030000}"/>
    <cellStyle name="Normal 18 16 2" xfId="991" xr:uid="{00000000-0005-0000-0000-0000DD030000}"/>
    <cellStyle name="Normal 18 16 2 2" xfId="992" xr:uid="{00000000-0005-0000-0000-0000DE030000}"/>
    <cellStyle name="Normal 18 16 3" xfId="993" xr:uid="{00000000-0005-0000-0000-0000DF030000}"/>
    <cellStyle name="Normal 18 2" xfId="994" xr:uid="{00000000-0005-0000-0000-0000E0030000}"/>
    <cellStyle name="Normal 18 2 2" xfId="995" xr:uid="{00000000-0005-0000-0000-0000E1030000}"/>
    <cellStyle name="Normal 18 2 2 2" xfId="996" xr:uid="{00000000-0005-0000-0000-0000E2030000}"/>
    <cellStyle name="Normal 18 2 3" xfId="997" xr:uid="{00000000-0005-0000-0000-0000E3030000}"/>
    <cellStyle name="Normal 18 3" xfId="998" xr:uid="{00000000-0005-0000-0000-0000E4030000}"/>
    <cellStyle name="Normal 18 3 2" xfId="999" xr:uid="{00000000-0005-0000-0000-0000E5030000}"/>
    <cellStyle name="Normal 18 3 2 2" xfId="1000" xr:uid="{00000000-0005-0000-0000-0000E6030000}"/>
    <cellStyle name="Normal 18 3 3" xfId="1001" xr:uid="{00000000-0005-0000-0000-0000E7030000}"/>
    <cellStyle name="Normal 18 4" xfId="1002" xr:uid="{00000000-0005-0000-0000-0000E8030000}"/>
    <cellStyle name="Normal 18 4 2" xfId="1003" xr:uid="{00000000-0005-0000-0000-0000E9030000}"/>
    <cellStyle name="Normal 18 4 2 2" xfId="1004" xr:uid="{00000000-0005-0000-0000-0000EA030000}"/>
    <cellStyle name="Normal 18 4 3" xfId="1005" xr:uid="{00000000-0005-0000-0000-0000EB030000}"/>
    <cellStyle name="Normal 18 5" xfId="1006" xr:uid="{00000000-0005-0000-0000-0000EC030000}"/>
    <cellStyle name="Normal 18 5 2" xfId="1007" xr:uid="{00000000-0005-0000-0000-0000ED030000}"/>
    <cellStyle name="Normal 18 5 2 2" xfId="1008" xr:uid="{00000000-0005-0000-0000-0000EE030000}"/>
    <cellStyle name="Normal 18 5 3" xfId="1009" xr:uid="{00000000-0005-0000-0000-0000EF030000}"/>
    <cellStyle name="Normal 18 6" xfId="1010" xr:uid="{00000000-0005-0000-0000-0000F0030000}"/>
    <cellStyle name="Normal 18 6 2" xfId="1011" xr:uid="{00000000-0005-0000-0000-0000F1030000}"/>
    <cellStyle name="Normal 18 6 2 2" xfId="1012" xr:uid="{00000000-0005-0000-0000-0000F2030000}"/>
    <cellStyle name="Normal 18 6 3" xfId="1013" xr:uid="{00000000-0005-0000-0000-0000F3030000}"/>
    <cellStyle name="Normal 18 7" xfId="1014" xr:uid="{00000000-0005-0000-0000-0000F4030000}"/>
    <cellStyle name="Normal 18 7 2" xfId="1015" xr:uid="{00000000-0005-0000-0000-0000F5030000}"/>
    <cellStyle name="Normal 18 7 2 2" xfId="1016" xr:uid="{00000000-0005-0000-0000-0000F6030000}"/>
    <cellStyle name="Normal 18 7 3" xfId="1017" xr:uid="{00000000-0005-0000-0000-0000F7030000}"/>
    <cellStyle name="Normal 18 8" xfId="1018" xr:uid="{00000000-0005-0000-0000-0000F8030000}"/>
    <cellStyle name="Normal 18 8 2" xfId="1019" xr:uid="{00000000-0005-0000-0000-0000F9030000}"/>
    <cellStyle name="Normal 18 8 2 2" xfId="1020" xr:uid="{00000000-0005-0000-0000-0000FA030000}"/>
    <cellStyle name="Normal 18 8 3" xfId="1021" xr:uid="{00000000-0005-0000-0000-0000FB030000}"/>
    <cellStyle name="Normal 18 9" xfId="1022" xr:uid="{00000000-0005-0000-0000-0000FC030000}"/>
    <cellStyle name="Normal 18 9 2" xfId="1023" xr:uid="{00000000-0005-0000-0000-0000FD030000}"/>
    <cellStyle name="Normal 18 9 2 2" xfId="1024" xr:uid="{00000000-0005-0000-0000-0000FE030000}"/>
    <cellStyle name="Normal 18 9 3" xfId="1025" xr:uid="{00000000-0005-0000-0000-0000FF030000}"/>
    <cellStyle name="Normal 19 10" xfId="1026" xr:uid="{00000000-0005-0000-0000-000000040000}"/>
    <cellStyle name="Normal 19 10 2" xfId="1027" xr:uid="{00000000-0005-0000-0000-000001040000}"/>
    <cellStyle name="Normal 19 10 2 2" xfId="1028" xr:uid="{00000000-0005-0000-0000-000002040000}"/>
    <cellStyle name="Normal 19 10 3" xfId="1029" xr:uid="{00000000-0005-0000-0000-000003040000}"/>
    <cellStyle name="Normal 19 11" xfId="1030" xr:uid="{00000000-0005-0000-0000-000004040000}"/>
    <cellStyle name="Normal 19 11 2" xfId="1031" xr:uid="{00000000-0005-0000-0000-000005040000}"/>
    <cellStyle name="Normal 19 11 2 2" xfId="1032" xr:uid="{00000000-0005-0000-0000-000006040000}"/>
    <cellStyle name="Normal 19 11 3" xfId="1033" xr:uid="{00000000-0005-0000-0000-000007040000}"/>
    <cellStyle name="Normal 19 12" xfId="1034" xr:uid="{00000000-0005-0000-0000-000008040000}"/>
    <cellStyle name="Normal 19 12 2" xfId="1035" xr:uid="{00000000-0005-0000-0000-000009040000}"/>
    <cellStyle name="Normal 19 12 2 2" xfId="1036" xr:uid="{00000000-0005-0000-0000-00000A040000}"/>
    <cellStyle name="Normal 19 12 3" xfId="1037" xr:uid="{00000000-0005-0000-0000-00000B040000}"/>
    <cellStyle name="Normal 19 13" xfId="1038" xr:uid="{00000000-0005-0000-0000-00000C040000}"/>
    <cellStyle name="Normal 19 13 2" xfId="1039" xr:uid="{00000000-0005-0000-0000-00000D040000}"/>
    <cellStyle name="Normal 19 13 2 2" xfId="1040" xr:uid="{00000000-0005-0000-0000-00000E040000}"/>
    <cellStyle name="Normal 19 13 3" xfId="1041" xr:uid="{00000000-0005-0000-0000-00000F040000}"/>
    <cellStyle name="Normal 19 14" xfId="1042" xr:uid="{00000000-0005-0000-0000-000010040000}"/>
    <cellStyle name="Normal 19 14 2" xfId="1043" xr:uid="{00000000-0005-0000-0000-000011040000}"/>
    <cellStyle name="Normal 19 14 2 2" xfId="1044" xr:uid="{00000000-0005-0000-0000-000012040000}"/>
    <cellStyle name="Normal 19 14 3" xfId="1045" xr:uid="{00000000-0005-0000-0000-000013040000}"/>
    <cellStyle name="Normal 19 2" xfId="1046" xr:uid="{00000000-0005-0000-0000-000014040000}"/>
    <cellStyle name="Normal 19 2 2" xfId="1047" xr:uid="{00000000-0005-0000-0000-000015040000}"/>
    <cellStyle name="Normal 19 2 2 2" xfId="1048" xr:uid="{00000000-0005-0000-0000-000016040000}"/>
    <cellStyle name="Normal 19 2 3" xfId="1049" xr:uid="{00000000-0005-0000-0000-000017040000}"/>
    <cellStyle name="Normal 19 3" xfId="1050" xr:uid="{00000000-0005-0000-0000-000018040000}"/>
    <cellStyle name="Normal 19 3 2" xfId="1051" xr:uid="{00000000-0005-0000-0000-000019040000}"/>
    <cellStyle name="Normal 19 3 2 2" xfId="1052" xr:uid="{00000000-0005-0000-0000-00001A040000}"/>
    <cellStyle name="Normal 19 3 3" xfId="1053" xr:uid="{00000000-0005-0000-0000-00001B040000}"/>
    <cellStyle name="Normal 19 4" xfId="1054" xr:uid="{00000000-0005-0000-0000-00001C040000}"/>
    <cellStyle name="Normal 19 4 2" xfId="1055" xr:uid="{00000000-0005-0000-0000-00001D040000}"/>
    <cellStyle name="Normal 19 4 2 2" xfId="1056" xr:uid="{00000000-0005-0000-0000-00001E040000}"/>
    <cellStyle name="Normal 19 4 3" xfId="1057" xr:uid="{00000000-0005-0000-0000-00001F040000}"/>
    <cellStyle name="Normal 19 5" xfId="1058" xr:uid="{00000000-0005-0000-0000-000020040000}"/>
    <cellStyle name="Normal 19 5 2" xfId="1059" xr:uid="{00000000-0005-0000-0000-000021040000}"/>
    <cellStyle name="Normal 19 5 2 2" xfId="1060" xr:uid="{00000000-0005-0000-0000-000022040000}"/>
    <cellStyle name="Normal 19 5 3" xfId="1061" xr:uid="{00000000-0005-0000-0000-000023040000}"/>
    <cellStyle name="Normal 19 6" xfId="1062" xr:uid="{00000000-0005-0000-0000-000024040000}"/>
    <cellStyle name="Normal 19 6 2" xfId="1063" xr:uid="{00000000-0005-0000-0000-000025040000}"/>
    <cellStyle name="Normal 19 6 2 2" xfId="1064" xr:uid="{00000000-0005-0000-0000-000026040000}"/>
    <cellStyle name="Normal 19 6 3" xfId="1065" xr:uid="{00000000-0005-0000-0000-000027040000}"/>
    <cellStyle name="Normal 19 7" xfId="1066" xr:uid="{00000000-0005-0000-0000-000028040000}"/>
    <cellStyle name="Normal 19 7 2" xfId="1067" xr:uid="{00000000-0005-0000-0000-000029040000}"/>
    <cellStyle name="Normal 19 7 2 2" xfId="1068" xr:uid="{00000000-0005-0000-0000-00002A040000}"/>
    <cellStyle name="Normal 19 7 3" xfId="1069" xr:uid="{00000000-0005-0000-0000-00002B040000}"/>
    <cellStyle name="Normal 19 8" xfId="1070" xr:uid="{00000000-0005-0000-0000-00002C040000}"/>
    <cellStyle name="Normal 19 8 2" xfId="1071" xr:uid="{00000000-0005-0000-0000-00002D040000}"/>
    <cellStyle name="Normal 19 8 2 2" xfId="1072" xr:uid="{00000000-0005-0000-0000-00002E040000}"/>
    <cellStyle name="Normal 19 8 3" xfId="1073" xr:uid="{00000000-0005-0000-0000-00002F040000}"/>
    <cellStyle name="Normal 19 9" xfId="1074" xr:uid="{00000000-0005-0000-0000-000030040000}"/>
    <cellStyle name="Normal 19 9 2" xfId="1075" xr:uid="{00000000-0005-0000-0000-000031040000}"/>
    <cellStyle name="Normal 19 9 2 2" xfId="1076" xr:uid="{00000000-0005-0000-0000-000032040000}"/>
    <cellStyle name="Normal 19 9 3" xfId="1077" xr:uid="{00000000-0005-0000-0000-000033040000}"/>
    <cellStyle name="Normal 2" xfId="1078" xr:uid="{00000000-0005-0000-0000-000034040000}"/>
    <cellStyle name="Normal 2 10" xfId="1079" xr:uid="{00000000-0005-0000-0000-000035040000}"/>
    <cellStyle name="Normal 2 11" xfId="1080" xr:uid="{00000000-0005-0000-0000-000036040000}"/>
    <cellStyle name="Normal 2 12" xfId="1081" xr:uid="{00000000-0005-0000-0000-000037040000}"/>
    <cellStyle name="Normal 2 13" xfId="1082" xr:uid="{00000000-0005-0000-0000-000038040000}"/>
    <cellStyle name="Normal 2 14" xfId="1083" xr:uid="{00000000-0005-0000-0000-000039040000}"/>
    <cellStyle name="Normal 2 15" xfId="1084" xr:uid="{00000000-0005-0000-0000-00003A040000}"/>
    <cellStyle name="Normal 2 16" xfId="1085" xr:uid="{00000000-0005-0000-0000-00003B040000}"/>
    <cellStyle name="Normal 2 17" xfId="1086" xr:uid="{00000000-0005-0000-0000-00003C040000}"/>
    <cellStyle name="Normal 2 2" xfId="1087" xr:uid="{00000000-0005-0000-0000-00003D040000}"/>
    <cellStyle name="Normal 2 2 2" xfId="1088" xr:uid="{00000000-0005-0000-0000-00003E040000}"/>
    <cellStyle name="Normal 2 3" xfId="1089" xr:uid="{00000000-0005-0000-0000-00003F040000}"/>
    <cellStyle name="Normal 2 3 2" xfId="1090" xr:uid="{00000000-0005-0000-0000-000040040000}"/>
    <cellStyle name="Normal 2 3 3" xfId="1091" xr:uid="{00000000-0005-0000-0000-000041040000}"/>
    <cellStyle name="Normal 2 4" xfId="1092" xr:uid="{00000000-0005-0000-0000-000042040000}"/>
    <cellStyle name="Normal 2 46" xfId="1093" xr:uid="{00000000-0005-0000-0000-000043040000}"/>
    <cellStyle name="Normal 2 5" xfId="1094" xr:uid="{00000000-0005-0000-0000-000044040000}"/>
    <cellStyle name="Normal 2 6" xfId="1095" xr:uid="{00000000-0005-0000-0000-000045040000}"/>
    <cellStyle name="Normal 2 7" xfId="1096" xr:uid="{00000000-0005-0000-0000-000046040000}"/>
    <cellStyle name="Normal 2 8" xfId="1097" xr:uid="{00000000-0005-0000-0000-000047040000}"/>
    <cellStyle name="Normal 2 9" xfId="1098" xr:uid="{00000000-0005-0000-0000-000048040000}"/>
    <cellStyle name="Normal 20 10" xfId="1099" xr:uid="{00000000-0005-0000-0000-000049040000}"/>
    <cellStyle name="Normal 20 10 2" xfId="1100" xr:uid="{00000000-0005-0000-0000-00004A040000}"/>
    <cellStyle name="Normal 20 10 2 2" xfId="1101" xr:uid="{00000000-0005-0000-0000-00004B040000}"/>
    <cellStyle name="Normal 20 10 3" xfId="1102" xr:uid="{00000000-0005-0000-0000-00004C040000}"/>
    <cellStyle name="Normal 20 11" xfId="1103" xr:uid="{00000000-0005-0000-0000-00004D040000}"/>
    <cellStyle name="Normal 20 11 2" xfId="1104" xr:uid="{00000000-0005-0000-0000-00004E040000}"/>
    <cellStyle name="Normal 20 11 2 2" xfId="1105" xr:uid="{00000000-0005-0000-0000-00004F040000}"/>
    <cellStyle name="Normal 20 11 3" xfId="1106" xr:uid="{00000000-0005-0000-0000-000050040000}"/>
    <cellStyle name="Normal 20 12" xfId="1107" xr:uid="{00000000-0005-0000-0000-000051040000}"/>
    <cellStyle name="Normal 20 12 2" xfId="1108" xr:uid="{00000000-0005-0000-0000-000052040000}"/>
    <cellStyle name="Normal 20 12 2 2" xfId="1109" xr:uid="{00000000-0005-0000-0000-000053040000}"/>
    <cellStyle name="Normal 20 12 3" xfId="1110" xr:uid="{00000000-0005-0000-0000-000054040000}"/>
    <cellStyle name="Normal 20 13" xfId="1111" xr:uid="{00000000-0005-0000-0000-000055040000}"/>
    <cellStyle name="Normal 20 13 2" xfId="1112" xr:uid="{00000000-0005-0000-0000-000056040000}"/>
    <cellStyle name="Normal 20 13 2 2" xfId="1113" xr:uid="{00000000-0005-0000-0000-000057040000}"/>
    <cellStyle name="Normal 20 13 3" xfId="1114" xr:uid="{00000000-0005-0000-0000-000058040000}"/>
    <cellStyle name="Normal 20 14" xfId="1115" xr:uid="{00000000-0005-0000-0000-000059040000}"/>
    <cellStyle name="Normal 20 14 2" xfId="1116" xr:uid="{00000000-0005-0000-0000-00005A040000}"/>
    <cellStyle name="Normal 20 14 2 2" xfId="1117" xr:uid="{00000000-0005-0000-0000-00005B040000}"/>
    <cellStyle name="Normal 20 14 3" xfId="1118" xr:uid="{00000000-0005-0000-0000-00005C040000}"/>
    <cellStyle name="Normal 20 2" xfId="1119" xr:uid="{00000000-0005-0000-0000-00005D040000}"/>
    <cellStyle name="Normal 20 2 2" xfId="1120" xr:uid="{00000000-0005-0000-0000-00005E040000}"/>
    <cellStyle name="Normal 20 2 2 2" xfId="1121" xr:uid="{00000000-0005-0000-0000-00005F040000}"/>
    <cellStyle name="Normal 20 2 3" xfId="1122" xr:uid="{00000000-0005-0000-0000-000060040000}"/>
    <cellStyle name="Normal 20 3" xfId="1123" xr:uid="{00000000-0005-0000-0000-000061040000}"/>
    <cellStyle name="Normal 20 3 2" xfId="1124" xr:uid="{00000000-0005-0000-0000-000062040000}"/>
    <cellStyle name="Normal 20 3 2 2" xfId="1125" xr:uid="{00000000-0005-0000-0000-000063040000}"/>
    <cellStyle name="Normal 20 3 3" xfId="1126" xr:uid="{00000000-0005-0000-0000-000064040000}"/>
    <cellStyle name="Normal 20 4" xfId="1127" xr:uid="{00000000-0005-0000-0000-000065040000}"/>
    <cellStyle name="Normal 20 4 2" xfId="1128" xr:uid="{00000000-0005-0000-0000-000066040000}"/>
    <cellStyle name="Normal 20 4 2 2" xfId="1129" xr:uid="{00000000-0005-0000-0000-000067040000}"/>
    <cellStyle name="Normal 20 4 3" xfId="1130" xr:uid="{00000000-0005-0000-0000-000068040000}"/>
    <cellStyle name="Normal 20 5" xfId="1131" xr:uid="{00000000-0005-0000-0000-000069040000}"/>
    <cellStyle name="Normal 20 5 2" xfId="1132" xr:uid="{00000000-0005-0000-0000-00006A040000}"/>
    <cellStyle name="Normal 20 5 2 2" xfId="1133" xr:uid="{00000000-0005-0000-0000-00006B040000}"/>
    <cellStyle name="Normal 20 5 3" xfId="1134" xr:uid="{00000000-0005-0000-0000-00006C040000}"/>
    <cellStyle name="Normal 20 6" xfId="1135" xr:uid="{00000000-0005-0000-0000-00006D040000}"/>
    <cellStyle name="Normal 20 6 2" xfId="1136" xr:uid="{00000000-0005-0000-0000-00006E040000}"/>
    <cellStyle name="Normal 20 6 2 2" xfId="1137" xr:uid="{00000000-0005-0000-0000-00006F040000}"/>
    <cellStyle name="Normal 20 6 3" xfId="1138" xr:uid="{00000000-0005-0000-0000-000070040000}"/>
    <cellStyle name="Normal 20 7" xfId="1139" xr:uid="{00000000-0005-0000-0000-000071040000}"/>
    <cellStyle name="Normal 20 7 2" xfId="1140" xr:uid="{00000000-0005-0000-0000-000072040000}"/>
    <cellStyle name="Normal 20 7 2 2" xfId="1141" xr:uid="{00000000-0005-0000-0000-000073040000}"/>
    <cellStyle name="Normal 20 7 3" xfId="1142" xr:uid="{00000000-0005-0000-0000-000074040000}"/>
    <cellStyle name="Normal 20 8" xfId="1143" xr:uid="{00000000-0005-0000-0000-000075040000}"/>
    <cellStyle name="Normal 20 8 2" xfId="1144" xr:uid="{00000000-0005-0000-0000-000076040000}"/>
    <cellStyle name="Normal 20 8 2 2" xfId="1145" xr:uid="{00000000-0005-0000-0000-000077040000}"/>
    <cellStyle name="Normal 20 8 3" xfId="1146" xr:uid="{00000000-0005-0000-0000-000078040000}"/>
    <cellStyle name="Normal 20 9" xfId="1147" xr:uid="{00000000-0005-0000-0000-000079040000}"/>
    <cellStyle name="Normal 20 9 2" xfId="1148" xr:uid="{00000000-0005-0000-0000-00007A040000}"/>
    <cellStyle name="Normal 20 9 2 2" xfId="1149" xr:uid="{00000000-0005-0000-0000-00007B040000}"/>
    <cellStyle name="Normal 20 9 3" xfId="1150" xr:uid="{00000000-0005-0000-0000-00007C040000}"/>
    <cellStyle name="Normal 22" xfId="1151" xr:uid="{00000000-0005-0000-0000-00007D040000}"/>
    <cellStyle name="Normal 24 2" xfId="1152" xr:uid="{00000000-0005-0000-0000-00007E040000}"/>
    <cellStyle name="Normal 24 2 2" xfId="1153" xr:uid="{00000000-0005-0000-0000-00007F040000}"/>
    <cellStyle name="Normal 24 2 2 2" xfId="1154" xr:uid="{00000000-0005-0000-0000-000080040000}"/>
    <cellStyle name="Normal 24 2 3" xfId="1155" xr:uid="{00000000-0005-0000-0000-000081040000}"/>
    <cellStyle name="Normal 24 3" xfId="1156" xr:uid="{00000000-0005-0000-0000-000082040000}"/>
    <cellStyle name="Normal 24 3 2" xfId="1157" xr:uid="{00000000-0005-0000-0000-000083040000}"/>
    <cellStyle name="Normal 24 3 2 2" xfId="1158" xr:uid="{00000000-0005-0000-0000-000084040000}"/>
    <cellStyle name="Normal 24 3 3" xfId="1159" xr:uid="{00000000-0005-0000-0000-000085040000}"/>
    <cellStyle name="Normal 24 4" xfId="1160" xr:uid="{00000000-0005-0000-0000-000086040000}"/>
    <cellStyle name="Normal 24 4 2" xfId="1161" xr:uid="{00000000-0005-0000-0000-000087040000}"/>
    <cellStyle name="Normal 24 4 2 2" xfId="1162" xr:uid="{00000000-0005-0000-0000-000088040000}"/>
    <cellStyle name="Normal 24 4 3" xfId="1163" xr:uid="{00000000-0005-0000-0000-000089040000}"/>
    <cellStyle name="Normal 24 5" xfId="1164" xr:uid="{00000000-0005-0000-0000-00008A040000}"/>
    <cellStyle name="Normal 24 5 2" xfId="1165" xr:uid="{00000000-0005-0000-0000-00008B040000}"/>
    <cellStyle name="Normal 24 5 2 2" xfId="1166" xr:uid="{00000000-0005-0000-0000-00008C040000}"/>
    <cellStyle name="Normal 24 5 3" xfId="1167" xr:uid="{00000000-0005-0000-0000-00008D040000}"/>
    <cellStyle name="Normal 24 6" xfId="1168" xr:uid="{00000000-0005-0000-0000-00008E040000}"/>
    <cellStyle name="Normal 24 6 2" xfId="1169" xr:uid="{00000000-0005-0000-0000-00008F040000}"/>
    <cellStyle name="Normal 24 6 2 2" xfId="1170" xr:uid="{00000000-0005-0000-0000-000090040000}"/>
    <cellStyle name="Normal 24 6 3" xfId="1171" xr:uid="{00000000-0005-0000-0000-000091040000}"/>
    <cellStyle name="Normal 24 7" xfId="1172" xr:uid="{00000000-0005-0000-0000-000092040000}"/>
    <cellStyle name="Normal 24 7 2" xfId="1173" xr:uid="{00000000-0005-0000-0000-000093040000}"/>
    <cellStyle name="Normal 24 7 2 2" xfId="1174" xr:uid="{00000000-0005-0000-0000-000094040000}"/>
    <cellStyle name="Normal 24 7 3" xfId="1175" xr:uid="{00000000-0005-0000-0000-000095040000}"/>
    <cellStyle name="Normal 24 8" xfId="1176" xr:uid="{00000000-0005-0000-0000-000096040000}"/>
    <cellStyle name="Normal 24 8 2" xfId="1177" xr:uid="{00000000-0005-0000-0000-000097040000}"/>
    <cellStyle name="Normal 24 8 2 2" xfId="1178" xr:uid="{00000000-0005-0000-0000-000098040000}"/>
    <cellStyle name="Normal 24 8 3" xfId="1179" xr:uid="{00000000-0005-0000-0000-000099040000}"/>
    <cellStyle name="Normal 24 9" xfId="1180" xr:uid="{00000000-0005-0000-0000-00009A040000}"/>
    <cellStyle name="Normal 24 9 2" xfId="1181" xr:uid="{00000000-0005-0000-0000-00009B040000}"/>
    <cellStyle name="Normal 24 9 2 2" xfId="1182" xr:uid="{00000000-0005-0000-0000-00009C040000}"/>
    <cellStyle name="Normal 24 9 3" xfId="1183" xr:uid="{00000000-0005-0000-0000-00009D040000}"/>
    <cellStyle name="Normal 25 2" xfId="1184" xr:uid="{00000000-0005-0000-0000-00009E040000}"/>
    <cellStyle name="Normal 25 2 2" xfId="1185" xr:uid="{00000000-0005-0000-0000-00009F040000}"/>
    <cellStyle name="Normal 25 2 2 2" xfId="1186" xr:uid="{00000000-0005-0000-0000-0000A0040000}"/>
    <cellStyle name="Normal 25 2 3" xfId="1187" xr:uid="{00000000-0005-0000-0000-0000A1040000}"/>
    <cellStyle name="Normal 25 3" xfId="1188" xr:uid="{00000000-0005-0000-0000-0000A2040000}"/>
    <cellStyle name="Normal 25 3 2" xfId="1189" xr:uid="{00000000-0005-0000-0000-0000A3040000}"/>
    <cellStyle name="Normal 25 3 2 2" xfId="1190" xr:uid="{00000000-0005-0000-0000-0000A4040000}"/>
    <cellStyle name="Normal 25 3 3" xfId="1191" xr:uid="{00000000-0005-0000-0000-0000A5040000}"/>
    <cellStyle name="Normal 25 4" xfId="1192" xr:uid="{00000000-0005-0000-0000-0000A6040000}"/>
    <cellStyle name="Normal 25 4 2" xfId="1193" xr:uid="{00000000-0005-0000-0000-0000A7040000}"/>
    <cellStyle name="Normal 25 4 2 2" xfId="1194" xr:uid="{00000000-0005-0000-0000-0000A8040000}"/>
    <cellStyle name="Normal 25 4 3" xfId="1195" xr:uid="{00000000-0005-0000-0000-0000A9040000}"/>
    <cellStyle name="Normal 25 5" xfId="1196" xr:uid="{00000000-0005-0000-0000-0000AA040000}"/>
    <cellStyle name="Normal 25 5 2" xfId="1197" xr:uid="{00000000-0005-0000-0000-0000AB040000}"/>
    <cellStyle name="Normal 25 5 2 2" xfId="1198" xr:uid="{00000000-0005-0000-0000-0000AC040000}"/>
    <cellStyle name="Normal 25 5 3" xfId="1199" xr:uid="{00000000-0005-0000-0000-0000AD040000}"/>
    <cellStyle name="Normal 25 6" xfId="1200" xr:uid="{00000000-0005-0000-0000-0000AE040000}"/>
    <cellStyle name="Normal 25 6 2" xfId="1201" xr:uid="{00000000-0005-0000-0000-0000AF040000}"/>
    <cellStyle name="Normal 25 6 2 2" xfId="1202" xr:uid="{00000000-0005-0000-0000-0000B0040000}"/>
    <cellStyle name="Normal 25 6 3" xfId="1203" xr:uid="{00000000-0005-0000-0000-0000B1040000}"/>
    <cellStyle name="Normal 25 7" xfId="1204" xr:uid="{00000000-0005-0000-0000-0000B2040000}"/>
    <cellStyle name="Normal 25 7 2" xfId="1205" xr:uid="{00000000-0005-0000-0000-0000B3040000}"/>
    <cellStyle name="Normal 25 7 2 2" xfId="1206" xr:uid="{00000000-0005-0000-0000-0000B4040000}"/>
    <cellStyle name="Normal 25 7 3" xfId="1207" xr:uid="{00000000-0005-0000-0000-0000B5040000}"/>
    <cellStyle name="Normal 25 8" xfId="1208" xr:uid="{00000000-0005-0000-0000-0000B6040000}"/>
    <cellStyle name="Normal 25 8 2" xfId="1209" xr:uid="{00000000-0005-0000-0000-0000B7040000}"/>
    <cellStyle name="Normal 25 8 2 2" xfId="1210" xr:uid="{00000000-0005-0000-0000-0000B8040000}"/>
    <cellStyle name="Normal 25 8 3" xfId="1211" xr:uid="{00000000-0005-0000-0000-0000B9040000}"/>
    <cellStyle name="Normal 25 9" xfId="1212" xr:uid="{00000000-0005-0000-0000-0000BA040000}"/>
    <cellStyle name="Normal 25 9 2" xfId="1213" xr:uid="{00000000-0005-0000-0000-0000BB040000}"/>
    <cellStyle name="Normal 25 9 2 2" xfId="1214" xr:uid="{00000000-0005-0000-0000-0000BC040000}"/>
    <cellStyle name="Normal 25 9 3" xfId="1215" xr:uid="{00000000-0005-0000-0000-0000BD040000}"/>
    <cellStyle name="Normal 26 2" xfId="1216" xr:uid="{00000000-0005-0000-0000-0000BE040000}"/>
    <cellStyle name="Normal 26 2 2" xfId="1217" xr:uid="{00000000-0005-0000-0000-0000BF040000}"/>
    <cellStyle name="Normal 26 2 2 2" xfId="1218" xr:uid="{00000000-0005-0000-0000-0000C0040000}"/>
    <cellStyle name="Normal 26 2 3" xfId="1219" xr:uid="{00000000-0005-0000-0000-0000C1040000}"/>
    <cellStyle name="Normal 26 3" xfId="1220" xr:uid="{00000000-0005-0000-0000-0000C2040000}"/>
    <cellStyle name="Normal 26 3 2" xfId="1221" xr:uid="{00000000-0005-0000-0000-0000C3040000}"/>
    <cellStyle name="Normal 26 3 2 2" xfId="1222" xr:uid="{00000000-0005-0000-0000-0000C4040000}"/>
    <cellStyle name="Normal 26 3 3" xfId="1223" xr:uid="{00000000-0005-0000-0000-0000C5040000}"/>
    <cellStyle name="Normal 26 4" xfId="1224" xr:uid="{00000000-0005-0000-0000-0000C6040000}"/>
    <cellStyle name="Normal 26 4 2" xfId="1225" xr:uid="{00000000-0005-0000-0000-0000C7040000}"/>
    <cellStyle name="Normal 26 4 2 2" xfId="1226" xr:uid="{00000000-0005-0000-0000-0000C8040000}"/>
    <cellStyle name="Normal 26 4 3" xfId="1227" xr:uid="{00000000-0005-0000-0000-0000C9040000}"/>
    <cellStyle name="Normal 26 5" xfId="1228" xr:uid="{00000000-0005-0000-0000-0000CA040000}"/>
    <cellStyle name="Normal 26 5 2" xfId="1229" xr:uid="{00000000-0005-0000-0000-0000CB040000}"/>
    <cellStyle name="Normal 26 5 2 2" xfId="1230" xr:uid="{00000000-0005-0000-0000-0000CC040000}"/>
    <cellStyle name="Normal 26 5 3" xfId="1231" xr:uid="{00000000-0005-0000-0000-0000CD040000}"/>
    <cellStyle name="Normal 27 2" xfId="1232" xr:uid="{00000000-0005-0000-0000-0000CE040000}"/>
    <cellStyle name="Normal 27 2 2" xfId="1233" xr:uid="{00000000-0005-0000-0000-0000CF040000}"/>
    <cellStyle name="Normal 27 2 2 2" xfId="1234" xr:uid="{00000000-0005-0000-0000-0000D0040000}"/>
    <cellStyle name="Normal 27 2 3" xfId="1235" xr:uid="{00000000-0005-0000-0000-0000D1040000}"/>
    <cellStyle name="Normal 27 3" xfId="1236" xr:uid="{00000000-0005-0000-0000-0000D2040000}"/>
    <cellStyle name="Normal 27 3 2" xfId="1237" xr:uid="{00000000-0005-0000-0000-0000D3040000}"/>
    <cellStyle name="Normal 27 3 2 2" xfId="1238" xr:uid="{00000000-0005-0000-0000-0000D4040000}"/>
    <cellStyle name="Normal 27 3 3" xfId="1239" xr:uid="{00000000-0005-0000-0000-0000D5040000}"/>
    <cellStyle name="Normal 27 4" xfId="1240" xr:uid="{00000000-0005-0000-0000-0000D6040000}"/>
    <cellStyle name="Normal 27 4 2" xfId="1241" xr:uid="{00000000-0005-0000-0000-0000D7040000}"/>
    <cellStyle name="Normal 27 4 2 2" xfId="1242" xr:uid="{00000000-0005-0000-0000-0000D8040000}"/>
    <cellStyle name="Normal 27 4 3" xfId="1243" xr:uid="{00000000-0005-0000-0000-0000D9040000}"/>
    <cellStyle name="Normal 27 5" xfId="1244" xr:uid="{00000000-0005-0000-0000-0000DA040000}"/>
    <cellStyle name="Normal 27 5 2" xfId="1245" xr:uid="{00000000-0005-0000-0000-0000DB040000}"/>
    <cellStyle name="Normal 27 5 2 2" xfId="1246" xr:uid="{00000000-0005-0000-0000-0000DC040000}"/>
    <cellStyle name="Normal 27 5 3" xfId="1247" xr:uid="{00000000-0005-0000-0000-0000DD040000}"/>
    <cellStyle name="Normal 27 6" xfId="1248" xr:uid="{00000000-0005-0000-0000-0000DE040000}"/>
    <cellStyle name="Normal 27 6 2" xfId="1249" xr:uid="{00000000-0005-0000-0000-0000DF040000}"/>
    <cellStyle name="Normal 27 6 2 2" xfId="1250" xr:uid="{00000000-0005-0000-0000-0000E0040000}"/>
    <cellStyle name="Normal 27 6 3" xfId="1251" xr:uid="{00000000-0005-0000-0000-0000E1040000}"/>
    <cellStyle name="Normal 27 7" xfId="1252" xr:uid="{00000000-0005-0000-0000-0000E2040000}"/>
    <cellStyle name="Normal 27 7 2" xfId="1253" xr:uid="{00000000-0005-0000-0000-0000E3040000}"/>
    <cellStyle name="Normal 27 7 2 2" xfId="1254" xr:uid="{00000000-0005-0000-0000-0000E4040000}"/>
    <cellStyle name="Normal 27 7 3" xfId="1255" xr:uid="{00000000-0005-0000-0000-0000E5040000}"/>
    <cellStyle name="Normal 28 2" xfId="1256" xr:uid="{00000000-0005-0000-0000-0000E6040000}"/>
    <cellStyle name="Normal 28 2 2" xfId="1257" xr:uid="{00000000-0005-0000-0000-0000E7040000}"/>
    <cellStyle name="Normal 28 2 2 2" xfId="1258" xr:uid="{00000000-0005-0000-0000-0000E8040000}"/>
    <cellStyle name="Normal 28 2 3" xfId="1259" xr:uid="{00000000-0005-0000-0000-0000E9040000}"/>
    <cellStyle name="Normal 28 3" xfId="1260" xr:uid="{00000000-0005-0000-0000-0000EA040000}"/>
    <cellStyle name="Normal 28 3 2" xfId="1261" xr:uid="{00000000-0005-0000-0000-0000EB040000}"/>
    <cellStyle name="Normal 28 3 2 2" xfId="1262" xr:uid="{00000000-0005-0000-0000-0000EC040000}"/>
    <cellStyle name="Normal 28 3 3" xfId="1263" xr:uid="{00000000-0005-0000-0000-0000ED040000}"/>
    <cellStyle name="Normal 28 4" xfId="1264" xr:uid="{00000000-0005-0000-0000-0000EE040000}"/>
    <cellStyle name="Normal 28 4 2" xfId="1265" xr:uid="{00000000-0005-0000-0000-0000EF040000}"/>
    <cellStyle name="Normal 28 4 2 2" xfId="1266" xr:uid="{00000000-0005-0000-0000-0000F0040000}"/>
    <cellStyle name="Normal 28 4 3" xfId="1267" xr:uid="{00000000-0005-0000-0000-0000F1040000}"/>
    <cellStyle name="Normal 29 2" xfId="1268" xr:uid="{00000000-0005-0000-0000-0000F2040000}"/>
    <cellStyle name="Normal 29 2 2" xfId="1269" xr:uid="{00000000-0005-0000-0000-0000F3040000}"/>
    <cellStyle name="Normal 29 2 2 2" xfId="1270" xr:uid="{00000000-0005-0000-0000-0000F4040000}"/>
    <cellStyle name="Normal 29 2 3" xfId="1271" xr:uid="{00000000-0005-0000-0000-0000F5040000}"/>
    <cellStyle name="Normal 29 3" xfId="1272" xr:uid="{00000000-0005-0000-0000-0000F6040000}"/>
    <cellStyle name="Normal 29 3 2" xfId="1273" xr:uid="{00000000-0005-0000-0000-0000F7040000}"/>
    <cellStyle name="Normal 29 3 2 2" xfId="1274" xr:uid="{00000000-0005-0000-0000-0000F8040000}"/>
    <cellStyle name="Normal 29 3 3" xfId="1275" xr:uid="{00000000-0005-0000-0000-0000F9040000}"/>
    <cellStyle name="Normal 3" xfId="1276" xr:uid="{00000000-0005-0000-0000-0000FA040000}"/>
    <cellStyle name="Normal 3 2" xfId="1277" xr:uid="{00000000-0005-0000-0000-0000FB040000}"/>
    <cellStyle name="Normal 3 3" xfId="1278" xr:uid="{00000000-0005-0000-0000-0000FC040000}"/>
    <cellStyle name="Normal 30 2" xfId="1279" xr:uid="{00000000-0005-0000-0000-0000FD040000}"/>
    <cellStyle name="Normal 30 2 2" xfId="1280" xr:uid="{00000000-0005-0000-0000-0000FE040000}"/>
    <cellStyle name="Normal 30 2 2 2" xfId="1281" xr:uid="{00000000-0005-0000-0000-0000FF040000}"/>
    <cellStyle name="Normal 30 2 3" xfId="1282" xr:uid="{00000000-0005-0000-0000-000000050000}"/>
    <cellStyle name="Normal 30 3" xfId="1283" xr:uid="{00000000-0005-0000-0000-000001050000}"/>
    <cellStyle name="Normal 30 3 2" xfId="1284" xr:uid="{00000000-0005-0000-0000-000002050000}"/>
    <cellStyle name="Normal 30 3 2 2" xfId="1285" xr:uid="{00000000-0005-0000-0000-000003050000}"/>
    <cellStyle name="Normal 30 3 3" xfId="1286" xr:uid="{00000000-0005-0000-0000-000004050000}"/>
    <cellStyle name="Normal 30 4" xfId="1287" xr:uid="{00000000-0005-0000-0000-000005050000}"/>
    <cellStyle name="Normal 30 4 2" xfId="1288" xr:uid="{00000000-0005-0000-0000-000006050000}"/>
    <cellStyle name="Normal 30 4 2 2" xfId="1289" xr:uid="{00000000-0005-0000-0000-000007050000}"/>
    <cellStyle name="Normal 30 4 3" xfId="1290" xr:uid="{00000000-0005-0000-0000-000008050000}"/>
    <cellStyle name="Normal 31 2" xfId="1291" xr:uid="{00000000-0005-0000-0000-000009050000}"/>
    <cellStyle name="Normal 31 2 2" xfId="1292" xr:uid="{00000000-0005-0000-0000-00000A050000}"/>
    <cellStyle name="Normal 31 2 2 2" xfId="1293" xr:uid="{00000000-0005-0000-0000-00000B050000}"/>
    <cellStyle name="Normal 31 2 3" xfId="1294" xr:uid="{00000000-0005-0000-0000-00000C050000}"/>
    <cellStyle name="Normal 32 2" xfId="1295" xr:uid="{00000000-0005-0000-0000-00000D050000}"/>
    <cellStyle name="Normal 32 2 2" xfId="1296" xr:uid="{00000000-0005-0000-0000-00000E050000}"/>
    <cellStyle name="Normal 32 2 2 2" xfId="1297" xr:uid="{00000000-0005-0000-0000-00000F050000}"/>
    <cellStyle name="Normal 32 2 3" xfId="1298" xr:uid="{00000000-0005-0000-0000-000010050000}"/>
    <cellStyle name="Normal 4" xfId="1299" xr:uid="{00000000-0005-0000-0000-000011050000}"/>
    <cellStyle name="Normal 4 2" xfId="1300" xr:uid="{00000000-0005-0000-0000-000012050000}"/>
    <cellStyle name="Normal 4 2 2" xfId="1301" xr:uid="{00000000-0005-0000-0000-000013050000}"/>
    <cellStyle name="Normal 4 2 3" xfId="1302" xr:uid="{00000000-0005-0000-0000-000014050000}"/>
    <cellStyle name="Normal 5" xfId="1303" xr:uid="{00000000-0005-0000-0000-000015050000}"/>
    <cellStyle name="Normal 5 2" xfId="1304" xr:uid="{00000000-0005-0000-0000-000016050000}"/>
    <cellStyle name="Normal 5 2 2" xfId="1305" xr:uid="{00000000-0005-0000-0000-000017050000}"/>
    <cellStyle name="Normal 6" xfId="3" xr:uid="{00000000-0005-0000-0000-000018050000}"/>
    <cellStyle name="Normal 6 2" xfId="1306" xr:uid="{00000000-0005-0000-0000-000019050000}"/>
    <cellStyle name="Normal 6 2 2" xfId="1307" xr:uid="{00000000-0005-0000-0000-00001A050000}"/>
    <cellStyle name="Normal 6 3" xfId="1308" xr:uid="{00000000-0005-0000-0000-00001B050000}"/>
    <cellStyle name="Normal 6 4" xfId="1541" xr:uid="{00000000-0005-0000-0000-00001C050000}"/>
    <cellStyle name="Normal 6 4 2" xfId="1542" xr:uid="{00000000-0005-0000-0000-00001D050000}"/>
    <cellStyle name="Normal 7" xfId="1309" xr:uid="{00000000-0005-0000-0000-00001E050000}"/>
    <cellStyle name="Normal 7 10" xfId="1310" xr:uid="{00000000-0005-0000-0000-00001F050000}"/>
    <cellStyle name="Normal 7 10 2" xfId="1311" xr:uid="{00000000-0005-0000-0000-000020050000}"/>
    <cellStyle name="Normal 7 10 2 2" xfId="1312" xr:uid="{00000000-0005-0000-0000-000021050000}"/>
    <cellStyle name="Normal 7 10 3" xfId="1313" xr:uid="{00000000-0005-0000-0000-000022050000}"/>
    <cellStyle name="Normal 7 11" xfId="1314" xr:uid="{00000000-0005-0000-0000-000023050000}"/>
    <cellStyle name="Normal 7 11 2" xfId="1315" xr:uid="{00000000-0005-0000-0000-000024050000}"/>
    <cellStyle name="Normal 7 11 2 2" xfId="1316" xr:uid="{00000000-0005-0000-0000-000025050000}"/>
    <cellStyle name="Normal 7 11 3" xfId="1317" xr:uid="{00000000-0005-0000-0000-000026050000}"/>
    <cellStyle name="Normal 7 12" xfId="1318" xr:uid="{00000000-0005-0000-0000-000027050000}"/>
    <cellStyle name="Normal 7 12 2" xfId="1319" xr:uid="{00000000-0005-0000-0000-000028050000}"/>
    <cellStyle name="Normal 7 12 2 2" xfId="1320" xr:uid="{00000000-0005-0000-0000-000029050000}"/>
    <cellStyle name="Normal 7 12 3" xfId="1321" xr:uid="{00000000-0005-0000-0000-00002A050000}"/>
    <cellStyle name="Normal 7 13" xfId="1322" xr:uid="{00000000-0005-0000-0000-00002B050000}"/>
    <cellStyle name="Normal 7 13 2" xfId="1323" xr:uid="{00000000-0005-0000-0000-00002C050000}"/>
    <cellStyle name="Normal 7 13 2 2" xfId="1324" xr:uid="{00000000-0005-0000-0000-00002D050000}"/>
    <cellStyle name="Normal 7 13 3" xfId="1325" xr:uid="{00000000-0005-0000-0000-00002E050000}"/>
    <cellStyle name="Normal 7 14" xfId="1326" xr:uid="{00000000-0005-0000-0000-00002F050000}"/>
    <cellStyle name="Normal 7 14 2" xfId="1327" xr:uid="{00000000-0005-0000-0000-000030050000}"/>
    <cellStyle name="Normal 7 14 2 2" xfId="1328" xr:uid="{00000000-0005-0000-0000-000031050000}"/>
    <cellStyle name="Normal 7 14 3" xfId="1329" xr:uid="{00000000-0005-0000-0000-000032050000}"/>
    <cellStyle name="Normal 7 15" xfId="1330" xr:uid="{00000000-0005-0000-0000-000033050000}"/>
    <cellStyle name="Normal 7 15 2" xfId="1331" xr:uid="{00000000-0005-0000-0000-000034050000}"/>
    <cellStyle name="Normal 7 15 2 2" xfId="1332" xr:uid="{00000000-0005-0000-0000-000035050000}"/>
    <cellStyle name="Normal 7 15 3" xfId="1333" xr:uid="{00000000-0005-0000-0000-000036050000}"/>
    <cellStyle name="Normal 7 16" xfId="1334" xr:uid="{00000000-0005-0000-0000-000037050000}"/>
    <cellStyle name="Normal 7 16 2" xfId="1335" xr:uid="{00000000-0005-0000-0000-000038050000}"/>
    <cellStyle name="Normal 7 16 2 2" xfId="1336" xr:uid="{00000000-0005-0000-0000-000039050000}"/>
    <cellStyle name="Normal 7 16 3" xfId="1337" xr:uid="{00000000-0005-0000-0000-00003A050000}"/>
    <cellStyle name="Normal 7 17" xfId="1338" xr:uid="{00000000-0005-0000-0000-00003B050000}"/>
    <cellStyle name="Normal 7 17 2" xfId="1339" xr:uid="{00000000-0005-0000-0000-00003C050000}"/>
    <cellStyle name="Normal 7 17 2 2" xfId="1340" xr:uid="{00000000-0005-0000-0000-00003D050000}"/>
    <cellStyle name="Normal 7 17 3" xfId="1341" xr:uid="{00000000-0005-0000-0000-00003E050000}"/>
    <cellStyle name="Normal 7 18" xfId="1342" xr:uid="{00000000-0005-0000-0000-00003F050000}"/>
    <cellStyle name="Normal 7 18 2" xfId="1343" xr:uid="{00000000-0005-0000-0000-000040050000}"/>
    <cellStyle name="Normal 7 18 2 2" xfId="1344" xr:uid="{00000000-0005-0000-0000-000041050000}"/>
    <cellStyle name="Normal 7 18 3" xfId="1345" xr:uid="{00000000-0005-0000-0000-000042050000}"/>
    <cellStyle name="Normal 7 19" xfId="1346" xr:uid="{00000000-0005-0000-0000-000043050000}"/>
    <cellStyle name="Normal 7 19 2" xfId="1347" xr:uid="{00000000-0005-0000-0000-000044050000}"/>
    <cellStyle name="Normal 7 19 2 2" xfId="1348" xr:uid="{00000000-0005-0000-0000-000045050000}"/>
    <cellStyle name="Normal 7 19 3" xfId="1349" xr:uid="{00000000-0005-0000-0000-000046050000}"/>
    <cellStyle name="Normal 7 2" xfId="1350" xr:uid="{00000000-0005-0000-0000-000047050000}"/>
    <cellStyle name="Normal 7 2 2" xfId="1351" xr:uid="{00000000-0005-0000-0000-000048050000}"/>
    <cellStyle name="Normal 7 2 2 2" xfId="1352" xr:uid="{00000000-0005-0000-0000-000049050000}"/>
    <cellStyle name="Normal 7 2 3" xfId="1353" xr:uid="{00000000-0005-0000-0000-00004A050000}"/>
    <cellStyle name="Normal 7 2 3 2" xfId="1354" xr:uid="{00000000-0005-0000-0000-00004B050000}"/>
    <cellStyle name="Normal 7 2 4" xfId="1355" xr:uid="{00000000-0005-0000-0000-00004C050000}"/>
    <cellStyle name="Normal 7 20" xfId="1356" xr:uid="{00000000-0005-0000-0000-00004D050000}"/>
    <cellStyle name="Normal 7 20 2" xfId="1357" xr:uid="{00000000-0005-0000-0000-00004E050000}"/>
    <cellStyle name="Normal 7 20 2 2" xfId="1358" xr:uid="{00000000-0005-0000-0000-00004F050000}"/>
    <cellStyle name="Normal 7 20 3" xfId="1359" xr:uid="{00000000-0005-0000-0000-000050050000}"/>
    <cellStyle name="Normal 7 21" xfId="1360" xr:uid="{00000000-0005-0000-0000-000051050000}"/>
    <cellStyle name="Normal 7 21 2" xfId="1361" xr:uid="{00000000-0005-0000-0000-000052050000}"/>
    <cellStyle name="Normal 7 21 2 2" xfId="1362" xr:uid="{00000000-0005-0000-0000-000053050000}"/>
    <cellStyle name="Normal 7 21 3" xfId="1363" xr:uid="{00000000-0005-0000-0000-000054050000}"/>
    <cellStyle name="Normal 7 22" xfId="1364" xr:uid="{00000000-0005-0000-0000-000055050000}"/>
    <cellStyle name="Normal 7 22 2" xfId="1365" xr:uid="{00000000-0005-0000-0000-000056050000}"/>
    <cellStyle name="Normal 7 22 2 2" xfId="1366" xr:uid="{00000000-0005-0000-0000-000057050000}"/>
    <cellStyle name="Normal 7 22 3" xfId="1367" xr:uid="{00000000-0005-0000-0000-000058050000}"/>
    <cellStyle name="Normal 7 23" xfId="1368" xr:uid="{00000000-0005-0000-0000-000059050000}"/>
    <cellStyle name="Normal 7 23 2" xfId="1369" xr:uid="{00000000-0005-0000-0000-00005A050000}"/>
    <cellStyle name="Normal 7 23 2 2" xfId="1370" xr:uid="{00000000-0005-0000-0000-00005B050000}"/>
    <cellStyle name="Normal 7 23 3" xfId="1371" xr:uid="{00000000-0005-0000-0000-00005C050000}"/>
    <cellStyle name="Normal 7 24" xfId="1372" xr:uid="{00000000-0005-0000-0000-00005D050000}"/>
    <cellStyle name="Normal 7 24 2" xfId="1373" xr:uid="{00000000-0005-0000-0000-00005E050000}"/>
    <cellStyle name="Normal 7 24 2 2" xfId="1374" xr:uid="{00000000-0005-0000-0000-00005F050000}"/>
    <cellStyle name="Normal 7 24 3" xfId="1375" xr:uid="{00000000-0005-0000-0000-000060050000}"/>
    <cellStyle name="Normal 7 25" xfId="1376" xr:uid="{00000000-0005-0000-0000-000061050000}"/>
    <cellStyle name="Normal 7 25 2" xfId="1377" xr:uid="{00000000-0005-0000-0000-000062050000}"/>
    <cellStyle name="Normal 7 25 2 2" xfId="1378" xr:uid="{00000000-0005-0000-0000-000063050000}"/>
    <cellStyle name="Normal 7 25 3" xfId="1379" xr:uid="{00000000-0005-0000-0000-000064050000}"/>
    <cellStyle name="Normal 7 26" xfId="1380" xr:uid="{00000000-0005-0000-0000-000065050000}"/>
    <cellStyle name="Normal 7 26 2" xfId="1381" xr:uid="{00000000-0005-0000-0000-000066050000}"/>
    <cellStyle name="Normal 7 26 2 2" xfId="1382" xr:uid="{00000000-0005-0000-0000-000067050000}"/>
    <cellStyle name="Normal 7 26 3" xfId="1383" xr:uid="{00000000-0005-0000-0000-000068050000}"/>
    <cellStyle name="Normal 7 27" xfId="1384" xr:uid="{00000000-0005-0000-0000-000069050000}"/>
    <cellStyle name="Normal 7 27 2" xfId="1385" xr:uid="{00000000-0005-0000-0000-00006A050000}"/>
    <cellStyle name="Normal 7 28" xfId="1386" xr:uid="{00000000-0005-0000-0000-00006B050000}"/>
    <cellStyle name="Normal 7 3" xfId="1387" xr:uid="{00000000-0005-0000-0000-00006C050000}"/>
    <cellStyle name="Normal 7 3 2" xfId="1388" xr:uid="{00000000-0005-0000-0000-00006D050000}"/>
    <cellStyle name="Normal 7 3 2 2" xfId="1389" xr:uid="{00000000-0005-0000-0000-00006E050000}"/>
    <cellStyle name="Normal 7 3 3" xfId="1390" xr:uid="{00000000-0005-0000-0000-00006F050000}"/>
    <cellStyle name="Normal 7 4" xfId="1391" xr:uid="{00000000-0005-0000-0000-000070050000}"/>
    <cellStyle name="Normal 7 4 2" xfId="1392" xr:uid="{00000000-0005-0000-0000-000071050000}"/>
    <cellStyle name="Normal 7 4 2 2" xfId="1393" xr:uid="{00000000-0005-0000-0000-000072050000}"/>
    <cellStyle name="Normal 7 4 3" xfId="1394" xr:uid="{00000000-0005-0000-0000-000073050000}"/>
    <cellStyle name="Normal 7 5" xfId="1395" xr:uid="{00000000-0005-0000-0000-000074050000}"/>
    <cellStyle name="Normal 7 5 2" xfId="1396" xr:uid="{00000000-0005-0000-0000-000075050000}"/>
    <cellStyle name="Normal 7 5 2 2" xfId="1397" xr:uid="{00000000-0005-0000-0000-000076050000}"/>
    <cellStyle name="Normal 7 5 3" xfId="1398" xr:uid="{00000000-0005-0000-0000-000077050000}"/>
    <cellStyle name="Normal 7 6" xfId="1399" xr:uid="{00000000-0005-0000-0000-000078050000}"/>
    <cellStyle name="Normal 7 6 2" xfId="1400" xr:uid="{00000000-0005-0000-0000-000079050000}"/>
    <cellStyle name="Normal 7 6 2 2" xfId="1401" xr:uid="{00000000-0005-0000-0000-00007A050000}"/>
    <cellStyle name="Normal 7 6 3" xfId="1402" xr:uid="{00000000-0005-0000-0000-00007B050000}"/>
    <cellStyle name="Normal 7 7" xfId="1403" xr:uid="{00000000-0005-0000-0000-00007C050000}"/>
    <cellStyle name="Normal 7 7 2" xfId="1404" xr:uid="{00000000-0005-0000-0000-00007D050000}"/>
    <cellStyle name="Normal 7 7 2 2" xfId="1405" xr:uid="{00000000-0005-0000-0000-00007E050000}"/>
    <cellStyle name="Normal 7 7 3" xfId="1406" xr:uid="{00000000-0005-0000-0000-00007F050000}"/>
    <cellStyle name="Normal 7 8" xfId="1407" xr:uid="{00000000-0005-0000-0000-000080050000}"/>
    <cellStyle name="Normal 7 8 2" xfId="1408" xr:uid="{00000000-0005-0000-0000-000081050000}"/>
    <cellStyle name="Normal 7 8 2 2" xfId="1409" xr:uid="{00000000-0005-0000-0000-000082050000}"/>
    <cellStyle name="Normal 7 8 3" xfId="1410" xr:uid="{00000000-0005-0000-0000-000083050000}"/>
    <cellStyle name="Normal 7 9" xfId="1411" xr:uid="{00000000-0005-0000-0000-000084050000}"/>
    <cellStyle name="Normal 7 9 2" xfId="1412" xr:uid="{00000000-0005-0000-0000-000085050000}"/>
    <cellStyle name="Normal 7 9 2 2" xfId="1413" xr:uid="{00000000-0005-0000-0000-000086050000}"/>
    <cellStyle name="Normal 7 9 3" xfId="1414" xr:uid="{00000000-0005-0000-0000-000087050000}"/>
    <cellStyle name="Normal 8" xfId="1415" xr:uid="{00000000-0005-0000-0000-000088050000}"/>
    <cellStyle name="Normal 8 10" xfId="1416" xr:uid="{00000000-0005-0000-0000-000089050000}"/>
    <cellStyle name="Normal 8 10 2" xfId="1417" xr:uid="{00000000-0005-0000-0000-00008A050000}"/>
    <cellStyle name="Normal 8 10 2 2" xfId="1418" xr:uid="{00000000-0005-0000-0000-00008B050000}"/>
    <cellStyle name="Normal 8 10 3" xfId="1419" xr:uid="{00000000-0005-0000-0000-00008C050000}"/>
    <cellStyle name="Normal 8 11" xfId="1420" xr:uid="{00000000-0005-0000-0000-00008D050000}"/>
    <cellStyle name="Normal 8 11 2" xfId="1421" xr:uid="{00000000-0005-0000-0000-00008E050000}"/>
    <cellStyle name="Normal 8 11 2 2" xfId="1422" xr:uid="{00000000-0005-0000-0000-00008F050000}"/>
    <cellStyle name="Normal 8 11 3" xfId="1423" xr:uid="{00000000-0005-0000-0000-000090050000}"/>
    <cellStyle name="Normal 8 12" xfId="1424" xr:uid="{00000000-0005-0000-0000-000091050000}"/>
    <cellStyle name="Normal 8 12 2" xfId="1425" xr:uid="{00000000-0005-0000-0000-000092050000}"/>
    <cellStyle name="Normal 8 12 2 2" xfId="1426" xr:uid="{00000000-0005-0000-0000-000093050000}"/>
    <cellStyle name="Normal 8 12 3" xfId="1427" xr:uid="{00000000-0005-0000-0000-000094050000}"/>
    <cellStyle name="Normal 8 13" xfId="1428" xr:uid="{00000000-0005-0000-0000-000095050000}"/>
    <cellStyle name="Normal 8 13 2" xfId="1429" xr:uid="{00000000-0005-0000-0000-000096050000}"/>
    <cellStyle name="Normal 8 13 2 2" xfId="1430" xr:uid="{00000000-0005-0000-0000-000097050000}"/>
    <cellStyle name="Normal 8 13 3" xfId="1431" xr:uid="{00000000-0005-0000-0000-000098050000}"/>
    <cellStyle name="Normal 8 14" xfId="1432" xr:uid="{00000000-0005-0000-0000-000099050000}"/>
    <cellStyle name="Normal 8 14 2" xfId="1433" xr:uid="{00000000-0005-0000-0000-00009A050000}"/>
    <cellStyle name="Normal 8 14 2 2" xfId="1434" xr:uid="{00000000-0005-0000-0000-00009B050000}"/>
    <cellStyle name="Normal 8 14 3" xfId="1435" xr:uid="{00000000-0005-0000-0000-00009C050000}"/>
    <cellStyle name="Normal 8 15" xfId="1436" xr:uid="{00000000-0005-0000-0000-00009D050000}"/>
    <cellStyle name="Normal 8 15 2" xfId="1437" xr:uid="{00000000-0005-0000-0000-00009E050000}"/>
    <cellStyle name="Normal 8 15 2 2" xfId="1438" xr:uid="{00000000-0005-0000-0000-00009F050000}"/>
    <cellStyle name="Normal 8 15 3" xfId="1439" xr:uid="{00000000-0005-0000-0000-0000A0050000}"/>
    <cellStyle name="Normal 8 16" xfId="1440" xr:uid="{00000000-0005-0000-0000-0000A1050000}"/>
    <cellStyle name="Normal 8 16 2" xfId="1441" xr:uid="{00000000-0005-0000-0000-0000A2050000}"/>
    <cellStyle name="Normal 8 16 2 2" xfId="1442" xr:uid="{00000000-0005-0000-0000-0000A3050000}"/>
    <cellStyle name="Normal 8 16 3" xfId="1443" xr:uid="{00000000-0005-0000-0000-0000A4050000}"/>
    <cellStyle name="Normal 8 17" xfId="1444" xr:uid="{00000000-0005-0000-0000-0000A5050000}"/>
    <cellStyle name="Normal 8 17 2" xfId="1445" xr:uid="{00000000-0005-0000-0000-0000A6050000}"/>
    <cellStyle name="Normal 8 17 2 2" xfId="1446" xr:uid="{00000000-0005-0000-0000-0000A7050000}"/>
    <cellStyle name="Normal 8 17 3" xfId="1447" xr:uid="{00000000-0005-0000-0000-0000A8050000}"/>
    <cellStyle name="Normal 8 18" xfId="1448" xr:uid="{00000000-0005-0000-0000-0000A9050000}"/>
    <cellStyle name="Normal 8 18 2" xfId="1449" xr:uid="{00000000-0005-0000-0000-0000AA050000}"/>
    <cellStyle name="Normal 8 18 2 2" xfId="1450" xr:uid="{00000000-0005-0000-0000-0000AB050000}"/>
    <cellStyle name="Normal 8 18 3" xfId="1451" xr:uid="{00000000-0005-0000-0000-0000AC050000}"/>
    <cellStyle name="Normal 8 19" xfId="1452" xr:uid="{00000000-0005-0000-0000-0000AD050000}"/>
    <cellStyle name="Normal 8 19 2" xfId="1453" xr:uid="{00000000-0005-0000-0000-0000AE050000}"/>
    <cellStyle name="Normal 8 19 2 2" xfId="1454" xr:uid="{00000000-0005-0000-0000-0000AF050000}"/>
    <cellStyle name="Normal 8 19 3" xfId="1455" xr:uid="{00000000-0005-0000-0000-0000B0050000}"/>
    <cellStyle name="Normal 8 2" xfId="1456" xr:uid="{00000000-0005-0000-0000-0000B1050000}"/>
    <cellStyle name="Normal 8 2 2" xfId="1457" xr:uid="{00000000-0005-0000-0000-0000B2050000}"/>
    <cellStyle name="Normal 8 2 2 2" xfId="1458" xr:uid="{00000000-0005-0000-0000-0000B3050000}"/>
    <cellStyle name="Normal 8 2 3" xfId="1459" xr:uid="{00000000-0005-0000-0000-0000B4050000}"/>
    <cellStyle name="Normal 8 20" xfId="1460" xr:uid="{00000000-0005-0000-0000-0000B5050000}"/>
    <cellStyle name="Normal 8 20 2" xfId="1461" xr:uid="{00000000-0005-0000-0000-0000B6050000}"/>
    <cellStyle name="Normal 8 20 2 2" xfId="1462" xr:uid="{00000000-0005-0000-0000-0000B7050000}"/>
    <cellStyle name="Normal 8 20 3" xfId="1463" xr:uid="{00000000-0005-0000-0000-0000B8050000}"/>
    <cellStyle name="Normal 8 21" xfId="1464" xr:uid="{00000000-0005-0000-0000-0000B9050000}"/>
    <cellStyle name="Normal 8 21 2" xfId="1465" xr:uid="{00000000-0005-0000-0000-0000BA050000}"/>
    <cellStyle name="Normal 8 21 2 2" xfId="1466" xr:uid="{00000000-0005-0000-0000-0000BB050000}"/>
    <cellStyle name="Normal 8 21 3" xfId="1467" xr:uid="{00000000-0005-0000-0000-0000BC050000}"/>
    <cellStyle name="Normal 8 22" xfId="1468" xr:uid="{00000000-0005-0000-0000-0000BD050000}"/>
    <cellStyle name="Normal 8 22 2" xfId="1469" xr:uid="{00000000-0005-0000-0000-0000BE050000}"/>
    <cellStyle name="Normal 8 22 2 2" xfId="1470" xr:uid="{00000000-0005-0000-0000-0000BF050000}"/>
    <cellStyle name="Normal 8 22 3" xfId="1471" xr:uid="{00000000-0005-0000-0000-0000C0050000}"/>
    <cellStyle name="Normal 8 23" xfId="1472" xr:uid="{00000000-0005-0000-0000-0000C1050000}"/>
    <cellStyle name="Normal 8 23 2" xfId="1473" xr:uid="{00000000-0005-0000-0000-0000C2050000}"/>
    <cellStyle name="Normal 8 23 2 2" xfId="1474" xr:uid="{00000000-0005-0000-0000-0000C3050000}"/>
    <cellStyle name="Normal 8 23 3" xfId="1475" xr:uid="{00000000-0005-0000-0000-0000C4050000}"/>
    <cellStyle name="Normal 8 24" xfId="1476" xr:uid="{00000000-0005-0000-0000-0000C5050000}"/>
    <cellStyle name="Normal 8 24 2" xfId="1477" xr:uid="{00000000-0005-0000-0000-0000C6050000}"/>
    <cellStyle name="Normal 8 24 2 2" xfId="1478" xr:uid="{00000000-0005-0000-0000-0000C7050000}"/>
    <cellStyle name="Normal 8 24 3" xfId="1479" xr:uid="{00000000-0005-0000-0000-0000C8050000}"/>
    <cellStyle name="Normal 8 25" xfId="1480" xr:uid="{00000000-0005-0000-0000-0000C9050000}"/>
    <cellStyle name="Normal 8 25 2" xfId="1481" xr:uid="{00000000-0005-0000-0000-0000CA050000}"/>
    <cellStyle name="Normal 8 25 2 2" xfId="1482" xr:uid="{00000000-0005-0000-0000-0000CB050000}"/>
    <cellStyle name="Normal 8 25 3" xfId="1483" xr:uid="{00000000-0005-0000-0000-0000CC050000}"/>
    <cellStyle name="Normal 8 26" xfId="1484" xr:uid="{00000000-0005-0000-0000-0000CD050000}"/>
    <cellStyle name="Normal 8 26 2" xfId="1485" xr:uid="{00000000-0005-0000-0000-0000CE050000}"/>
    <cellStyle name="Normal 8 26 2 2" xfId="1486" xr:uid="{00000000-0005-0000-0000-0000CF050000}"/>
    <cellStyle name="Normal 8 26 3" xfId="1487" xr:uid="{00000000-0005-0000-0000-0000D0050000}"/>
    <cellStyle name="Normal 8 27" xfId="1488" xr:uid="{00000000-0005-0000-0000-0000D1050000}"/>
    <cellStyle name="Normal 8 28" xfId="1489" xr:uid="{00000000-0005-0000-0000-0000D2050000}"/>
    <cellStyle name="Normal 8 3" xfId="1490" xr:uid="{00000000-0005-0000-0000-0000D3050000}"/>
    <cellStyle name="Normal 8 3 2" xfId="1491" xr:uid="{00000000-0005-0000-0000-0000D4050000}"/>
    <cellStyle name="Normal 8 3 2 2" xfId="1492" xr:uid="{00000000-0005-0000-0000-0000D5050000}"/>
    <cellStyle name="Normal 8 3 3" xfId="1493" xr:uid="{00000000-0005-0000-0000-0000D6050000}"/>
    <cellStyle name="Normal 8 4" xfId="1494" xr:uid="{00000000-0005-0000-0000-0000D7050000}"/>
    <cellStyle name="Normal 8 4 2" xfId="1495" xr:uid="{00000000-0005-0000-0000-0000D8050000}"/>
    <cellStyle name="Normal 8 4 2 2" xfId="1496" xr:uid="{00000000-0005-0000-0000-0000D9050000}"/>
    <cellStyle name="Normal 8 4 3" xfId="1497" xr:uid="{00000000-0005-0000-0000-0000DA050000}"/>
    <cellStyle name="Normal 8 5" xfId="1498" xr:uid="{00000000-0005-0000-0000-0000DB050000}"/>
    <cellStyle name="Normal 8 5 2" xfId="1499" xr:uid="{00000000-0005-0000-0000-0000DC050000}"/>
    <cellStyle name="Normal 8 5 2 2" xfId="1500" xr:uid="{00000000-0005-0000-0000-0000DD050000}"/>
    <cellStyle name="Normal 8 5 3" xfId="1501" xr:uid="{00000000-0005-0000-0000-0000DE050000}"/>
    <cellStyle name="Normal 8 6" xfId="1502" xr:uid="{00000000-0005-0000-0000-0000DF050000}"/>
    <cellStyle name="Normal 8 6 2" xfId="1503" xr:uid="{00000000-0005-0000-0000-0000E0050000}"/>
    <cellStyle name="Normal 8 6 2 2" xfId="1504" xr:uid="{00000000-0005-0000-0000-0000E1050000}"/>
    <cellStyle name="Normal 8 6 3" xfId="1505" xr:uid="{00000000-0005-0000-0000-0000E2050000}"/>
    <cellStyle name="Normal 8 7" xfId="1506" xr:uid="{00000000-0005-0000-0000-0000E3050000}"/>
    <cellStyle name="Normal 8 7 2" xfId="1507" xr:uid="{00000000-0005-0000-0000-0000E4050000}"/>
    <cellStyle name="Normal 8 7 2 2" xfId="1508" xr:uid="{00000000-0005-0000-0000-0000E5050000}"/>
    <cellStyle name="Normal 8 7 3" xfId="1509" xr:uid="{00000000-0005-0000-0000-0000E6050000}"/>
    <cellStyle name="Normal 8 8" xfId="1510" xr:uid="{00000000-0005-0000-0000-0000E7050000}"/>
    <cellStyle name="Normal 8 8 2" xfId="1511" xr:uid="{00000000-0005-0000-0000-0000E8050000}"/>
    <cellStyle name="Normal 8 8 2 2" xfId="1512" xr:uid="{00000000-0005-0000-0000-0000E9050000}"/>
    <cellStyle name="Normal 8 8 3" xfId="1513" xr:uid="{00000000-0005-0000-0000-0000EA050000}"/>
    <cellStyle name="Normal 8 9" xfId="1514" xr:uid="{00000000-0005-0000-0000-0000EB050000}"/>
    <cellStyle name="Normal 8 9 2" xfId="1515" xr:uid="{00000000-0005-0000-0000-0000EC050000}"/>
    <cellStyle name="Normal 8 9 2 2" xfId="1516" xr:uid="{00000000-0005-0000-0000-0000ED050000}"/>
    <cellStyle name="Normal 8 9 3" xfId="1517" xr:uid="{00000000-0005-0000-0000-0000EE050000}"/>
    <cellStyle name="Normal 9" xfId="1518" xr:uid="{00000000-0005-0000-0000-0000EF050000}"/>
    <cellStyle name="Normal 9 2" xfId="1519" xr:uid="{00000000-0005-0000-0000-0000F0050000}"/>
    <cellStyle name="Pourcentage" xfId="1" builtinId="5"/>
    <cellStyle name="Pourcentage 2" xfId="1520" xr:uid="{00000000-0005-0000-0000-0000F5050000}"/>
    <cellStyle name="Pourcentage 2 2" xfId="1521" xr:uid="{00000000-0005-0000-0000-0000F6050000}"/>
    <cellStyle name="Pourcentage 2 2 2" xfId="1522" xr:uid="{00000000-0005-0000-0000-0000F7050000}"/>
    <cellStyle name="Pourcentage 3" xfId="1523" xr:uid="{00000000-0005-0000-0000-0000F8050000}"/>
    <cellStyle name="Pourcentage 4" xfId="1524" xr:uid="{00000000-0005-0000-0000-0000F9050000}"/>
    <cellStyle name="Pourcentage 4 2" xfId="1525" xr:uid="{00000000-0005-0000-0000-0000FA050000}"/>
    <cellStyle name="Pourcentage 4 3" xfId="1526" xr:uid="{00000000-0005-0000-0000-0000FB050000}"/>
    <cellStyle name="Pourcentage 4 4" xfId="1527" xr:uid="{00000000-0005-0000-0000-0000FC050000}"/>
    <cellStyle name="Pourcentage 5" xfId="1528" xr:uid="{00000000-0005-0000-0000-0000FD050000}"/>
    <cellStyle name="Pourcentage 5 2" xfId="1529" xr:uid="{00000000-0005-0000-0000-0000FE050000}"/>
    <cellStyle name="Pourcentage 6" xfId="1530" xr:uid="{00000000-0005-0000-0000-0000FF050000}"/>
    <cellStyle name="Pourcentage 6 2" xfId="1531" xr:uid="{00000000-0005-0000-0000-000000060000}"/>
    <cellStyle name="Pourcentage 7" xfId="1532" xr:uid="{00000000-0005-0000-0000-000001060000}"/>
    <cellStyle name="Pourcentage 7 2" xfId="1533" xr:uid="{00000000-0005-0000-0000-000002060000}"/>
    <cellStyle name="Pourcentage 8" xfId="1534" xr:uid="{00000000-0005-0000-0000-000003060000}"/>
    <cellStyle name="Pourcentage 8 2" xfId="1535" xr:uid="{00000000-0005-0000-0000-000004060000}"/>
    <cellStyle name="Pourcentage 9" xfId="1536" xr:uid="{00000000-0005-0000-0000-000005060000}"/>
    <cellStyle name="Pourcentage 9 2" xfId="1537" xr:uid="{00000000-0005-0000-0000-000006060000}"/>
    <cellStyle name="rest_dcn" xfId="1538" xr:uid="{00000000-0005-0000-0000-000007060000}"/>
    <cellStyle name="Währung" xfId="1539" xr:uid="{00000000-0005-0000-0000-000008060000}"/>
    <cellStyle name="Währung 2" xfId="1540" xr:uid="{00000000-0005-0000-0000-0000090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ableaux%20de%20bord\AnnexeLF\Excel\Excel%202019\Annexe%20LF%202019-09-10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nnexeLF\Excel\Excel%202015\Compl&#233;ment%20de%20graphiqu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naanaa\sauvegarde\azeroual\ALPHA\SIMULATION%20CREDIT\Simulat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agregats%20de%20la%20nation\pib-prix%20constants\annuel\Pib%20en%20volume%20base%20200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agregats%20de%20la%20nation\pib-prix%20courants\annuel\Pib-prix%20courants%20Base%20200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agregats%20de%20la%20nation\equilibre%20du%20pib\annuel\ERE%20de%20biens%20et%20services%20%20Base%20%20200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agregats%20de%20la%20nation\f.b.c.f\FBCF%20Base%20200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agregats%20de%20la%20nation\revenu%20national%20brut%20disponible\annuel\Revenu%20national%20brut%20disponible%20Base%20200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agregats%20de%20la%20nation\Compte%20capital%20de%20la%20nation\Compte%20capital%20de%20la%20nation%20base%2020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BusinessQuery#"/>
      <sheetName val="Annexe_5_pgs"/>
      <sheetName val="Env_int"/>
      <sheetName val="Annexe_arab_5_pgs"/>
      <sheetName val="comptes nationaux 2007"/>
      <sheetName val="Annexe global"/>
      <sheetName val="finances publiques "/>
      <sheetName val="macro"/>
      <sheetName val="monnaie "/>
      <sheetName val="social"/>
      <sheetName val="Annexe arabe"/>
      <sheetName val="Tableau"/>
      <sheetName val="Synthèse DH"/>
      <sheetName val="graph dépliant"/>
      <sheetName val="Synthèse Directeur FR"/>
      <sheetName val="Synthèse"/>
      <sheetName val="Synthèse arabe"/>
      <sheetName val="D-Graph"/>
      <sheetName val="Graph"/>
      <sheetName val="Synthèse Directeur AR"/>
      <sheetName val="S&amp;P-EUROSTOXX"/>
      <sheetName val="CME"/>
      <sheetName val="MAJ site(International)"/>
      <sheetName val="MAJ site(Comptes nationaux)"/>
      <sheetName val="MAJ site(sectoriel)"/>
      <sheetName val="MAJ site(social)"/>
      <sheetName val="Annexe 14_pgs"/>
      <sheetName val="Feuil1"/>
      <sheetName val="Feuil2"/>
      <sheetName val="Feuil3"/>
      <sheetName val="Feuil4"/>
      <sheetName val="Feuil5"/>
      <sheetName val="Feuil6"/>
      <sheetName val="Feuil7"/>
      <sheetName val="Feuil8"/>
      <sheetName val="Feuil9"/>
      <sheetName val="Feuil10"/>
    </sheetNames>
    <sheetDataSet>
      <sheetData sheetId="0"/>
      <sheetData sheetId="1"/>
      <sheetData sheetId="2"/>
      <sheetData sheetId="3"/>
      <sheetData sheetId="4"/>
      <sheetData sheetId="5">
        <row r="657">
          <cell r="C657">
            <v>7546.9591855551835</v>
          </cell>
        </row>
      </sheetData>
      <sheetData sheetId="6"/>
      <sheetData sheetId="7">
        <row r="583">
          <cell r="C583">
            <v>2941.4260000000004</v>
          </cell>
        </row>
      </sheetData>
      <sheetData sheetId="8"/>
      <sheetData sheetId="9">
        <row r="8">
          <cell r="F8">
            <v>28833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-Graph"/>
      <sheetName val="Feuil1"/>
      <sheetName val="Feuil2"/>
      <sheetName val="Feuil3"/>
    </sheetNames>
    <sheetDataSet>
      <sheetData sheetId="0"/>
      <sheetData sheetId="1">
        <row r="6">
          <cell r="A6" t="str">
            <v>Graphique 13 : Evolution des importations des céréales à fin mai </v>
          </cell>
        </row>
        <row r="40">
          <cell r="A40" t="str">
            <v>Graphique 15: Part de marché mondiale et au niveau de l’UE</v>
          </cell>
        </row>
        <row r="98">
          <cell r="A98" t="str">
            <v>Graphique: Répartition géographique des flux des IDE marocains à l'étranger entre 2008 et 2013</v>
          </cell>
        </row>
        <row r="114">
          <cell r="A114">
            <v>0</v>
          </cell>
        </row>
        <row r="137">
          <cell r="A137" t="str">
            <v>Graphique 19: Evolution des exportations des MMM (2008-2012)</v>
          </cell>
        </row>
        <row r="166">
          <cell r="A166" t="str">
            <v>Graphique 20: Evolution des échanges commerciaux entre le Maroc et l’Afrique subsaharienne</v>
          </cell>
        </row>
        <row r="197">
          <cell r="A197" t="str">
            <v>Graphique 22: Evolution des entrées d’IDE au niveau mondial et par groupe d’économies (en milliards de dollars)</v>
          </cell>
        </row>
        <row r="214">
          <cell r="A214" t="str">
            <v>Graphique 26: Contribution des différentes composantes du PIB à la croissance réelle</v>
          </cell>
        </row>
        <row r="271">
          <cell r="A271" t="str">
            <v>Graphique 31: Ventilation de l’IDH</v>
          </cell>
        </row>
        <row r="287">
          <cell r="A287" t="str">
            <v>Graphique 32: Le taux de chômage par niveau d’instruction en 2012 (en %)</v>
          </cell>
        </row>
        <row r="304">
          <cell r="A304" t="str">
            <v>Graphique 33: Evolution du taux de pauvreté absolue, relative et de vulnérabilité</v>
          </cell>
        </row>
        <row r="316">
          <cell r="A316" t="str">
            <v>Graphique 34: Evolution du nombre des coopératives au Maroc</v>
          </cell>
        </row>
        <row r="329">
          <cell r="A329" t="str">
            <v>Graphique 35 : Rendement du contrôle fiscal en millions de dirhams</v>
          </cell>
        </row>
        <row r="342">
          <cell r="A342" t="str">
            <v>Graphique 37: Masse salariale en % du PIB</v>
          </cell>
        </row>
        <row r="371">
          <cell r="A371" t="str">
            <v>Graphique 39: Evolution de la structure des dépenses de l’Etat</v>
          </cell>
        </row>
        <row r="391">
          <cell r="A391" t="str">
            <v>Graphique 40: Evolution de la dette directe du Trésor en % du PIB</v>
          </cell>
        </row>
        <row r="404">
          <cell r="A404" t="str">
            <v>Graphique 41: Evolution du solde structurel en % du PIB</v>
          </cell>
        </row>
        <row r="417">
          <cell r="A417" t="str">
            <v>Graphique 42: Evolution de la structure de l’encours de la dette directe du Trésor</v>
          </cell>
        </row>
        <row r="433">
          <cell r="A433" t="str">
            <v>Graphique 43: Evolution du solde primaire effective et celui stabilisant le ratio d’endettement en % du PIB</v>
          </cell>
        </row>
        <row r="659">
          <cell r="A659" t="str">
            <v>Décomposition du solde courant en % du PIB</v>
          </cell>
        </row>
        <row r="689">
          <cell r="A689" t="str">
            <v>Graphique 15 : Spécialisation et concentration industrielles des régions économiques du Maroc (2010)</v>
          </cell>
        </row>
        <row r="732">
          <cell r="A732" t="str">
            <v>Graphique 18 : Evolution de l’élasticité des recettes fiscales par rapport au PIB courant</v>
          </cell>
        </row>
        <row r="822">
          <cell r="A822">
            <v>0</v>
          </cell>
        </row>
        <row r="840">
          <cell r="A840">
            <v>0</v>
          </cell>
        </row>
        <row r="858">
          <cell r="A858" t="str">
            <v>Graphique 6 : Hausse des taux d’intérêt directeurs</v>
          </cell>
        </row>
        <row r="874">
          <cell r="A874" t="str">
            <v>Graphique 8 : Evolution des IDE au Maroc par pays</v>
          </cell>
        </row>
        <row r="894">
          <cell r="A894" t="str">
            <v>Graphique 9 : Evolution des IDE au Maroc par secteur</v>
          </cell>
        </row>
        <row r="910">
          <cell r="A910" t="str">
            <v>Graphique 11 : Evolution de la croissance de la consommation finale des ménages en volume</v>
          </cell>
        </row>
        <row r="927">
          <cell r="A927" t="str">
            <v>Graphique 16 : La répartition des projets INDH réalisés par programme au titre de la première phase 2005-2010</v>
          </cell>
        </row>
        <row r="939">
          <cell r="A939" t="str">
            <v>Graphique 17 : Evolution annuelle de l’emploi par région (2000-2010)</v>
          </cell>
        </row>
        <row r="959">
          <cell r="A959" t="str">
            <v>Graphique 19 : Evolution des recettes recouvrées en rapport avec le contrôle fiscale</v>
          </cell>
        </row>
        <row r="976">
          <cell r="A976" t="str">
            <v>Graphique 20 : Impact sur la réduction des recettes fiscales en % du PIB de la non concrétisation des mesures de réforme de l’IS et de l’IR depuis 2007</v>
          </cell>
        </row>
        <row r="991">
          <cell r="A991" t="str">
            <v>Graphique 21 : Croissance des dépenses et du PIB nominal (moyenne mobile sur 3 ans)</v>
          </cell>
        </row>
        <row r="1006">
          <cell r="A1006" t="str">
            <v>Graphique 22 : Evolution du taux de couverture des dépenses par les recettes en %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ème IGR"/>
      <sheetName val="Indices"/>
      <sheetName val="Ing Etat GP"/>
      <sheetName val="Crédit Cons"/>
      <sheetName val="Feuille de présence"/>
      <sheetName val="Note de frais"/>
      <sheetName val="Facture"/>
      <sheetName val="Dépenses"/>
      <sheetName val="Évolution du solde"/>
      <sheetName val="Amortissement de prêt"/>
      <sheetName val="Crédit LOG (2)"/>
      <sheetName val="Crédit LOG"/>
      <sheetName val="Barème_IGR"/>
      <sheetName val="Ing_Etat_GP"/>
      <sheetName val="Crédit_Cons"/>
      <sheetName val="Feuille_de_présence"/>
      <sheetName val="Note_de_frais"/>
      <sheetName val="Évolution_du_solde"/>
      <sheetName val="Amortissement_de_prêt"/>
      <sheetName val="Crédit_LOG_(2)"/>
      <sheetName val="Crédit_LOG"/>
      <sheetName val="Barème_IGR1"/>
      <sheetName val="Ing_Etat_GP1"/>
      <sheetName val="Crédit_Cons1"/>
      <sheetName val="Feuille_de_présence1"/>
      <sheetName val="Note_de_frais1"/>
      <sheetName val="Évolution_du_solde1"/>
      <sheetName val="Amortissement_de_prêt1"/>
      <sheetName val="Crédit_LOG_(2)1"/>
      <sheetName val="Crédit_LOG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Calculateur d'emprunt</v>
          </cell>
        </row>
        <row r="5">
          <cell r="B5" t="str">
            <v>Entrez vos valeurs</v>
          </cell>
          <cell r="F5" t="str">
            <v>Synthèse de l'emprunt</v>
          </cell>
        </row>
        <row r="6">
          <cell r="C6" t="str">
            <v>Montant de l'emprunt</v>
          </cell>
          <cell r="D6">
            <v>130000</v>
          </cell>
          <cell r="G6" t="str">
            <v>Versement périodique</v>
          </cell>
          <cell r="H6">
            <v>2613.6939171498152</v>
          </cell>
        </row>
        <row r="7">
          <cell r="C7" t="str">
            <v>Taux d'intérêt annuel</v>
          </cell>
          <cell r="D7">
            <v>7.6416700000000004E-2</v>
          </cell>
          <cell r="G7" t="str">
            <v>Nombre de versements prévu</v>
          </cell>
          <cell r="H7">
            <v>60</v>
          </cell>
        </row>
        <row r="8">
          <cell r="C8" t="str">
            <v>Durée de l'emprunt en années</v>
          </cell>
          <cell r="D8">
            <v>5</v>
          </cell>
          <cell r="G8" t="str">
            <v>Nombre de versements requis</v>
          </cell>
          <cell r="H8">
            <v>60</v>
          </cell>
        </row>
        <row r="9">
          <cell r="C9" t="str">
            <v>Nombre de versements par an</v>
          </cell>
          <cell r="D9">
            <v>12</v>
          </cell>
          <cell r="G9" t="str">
            <v>Montant des versements anticipés</v>
          </cell>
          <cell r="H9">
            <v>0</v>
          </cell>
        </row>
        <row r="10">
          <cell r="C10" t="str">
            <v>Date de début de l'emprunt</v>
          </cell>
          <cell r="D10">
            <v>39198</v>
          </cell>
          <cell r="G10" t="str">
            <v>Montant des intérêts</v>
          </cell>
          <cell r="H10">
            <v>26821.635028990197</v>
          </cell>
        </row>
        <row r="11">
          <cell r="C11" t="str">
            <v>Versements supplémentaires facultatifs</v>
          </cell>
          <cell r="D11">
            <v>0</v>
          </cell>
        </row>
        <row r="13">
          <cell r="B13" t="str">
            <v>Nom du prêteur :</v>
          </cell>
          <cell r="C13" t="str">
            <v>azeroual</v>
          </cell>
        </row>
        <row r="16">
          <cell r="A16" t="str">
            <v>N° vers.</v>
          </cell>
          <cell r="B16" t="str">
            <v>Date du versement</v>
          </cell>
          <cell r="C16" t="str">
            <v>Solde initial</v>
          </cell>
          <cell r="D16" t="str">
            <v>Versement périodique</v>
          </cell>
          <cell r="E16" t="str">
            <v>Versement supplémentaire</v>
          </cell>
          <cell r="F16" t="str">
            <v>Total des versements</v>
          </cell>
          <cell r="G16" t="str">
            <v>Principal</v>
          </cell>
          <cell r="H16" t="str">
            <v>Intérêts</v>
          </cell>
          <cell r="I16" t="str">
            <v>Solde final</v>
          </cell>
        </row>
        <row r="18">
          <cell r="A18">
            <v>1</v>
          </cell>
          <cell r="B18">
            <v>39228</v>
          </cell>
          <cell r="C18">
            <v>130000</v>
          </cell>
          <cell r="D18">
            <v>2613.6939171498152</v>
          </cell>
          <cell r="E18">
            <v>0</v>
          </cell>
          <cell r="F18">
            <v>2613.6939171498152</v>
          </cell>
          <cell r="G18">
            <v>1785.846333816482</v>
          </cell>
          <cell r="H18">
            <v>827.84758333333332</v>
          </cell>
          <cell r="I18">
            <v>128214.15366618351</v>
          </cell>
        </row>
        <row r="19">
          <cell r="A19">
            <v>2</v>
          </cell>
          <cell r="B19">
            <v>39259</v>
          </cell>
          <cell r="C19">
            <v>128214.15366618351</v>
          </cell>
          <cell r="D19">
            <v>2613.6939171498152</v>
          </cell>
          <cell r="E19">
            <v>0</v>
          </cell>
          <cell r="F19">
            <v>2613.6939171498152</v>
          </cell>
          <cell r="G19">
            <v>1797.2187074445947</v>
          </cell>
          <cell r="H19">
            <v>816.47520970522055</v>
          </cell>
          <cell r="I19">
            <v>126416.93495873892</v>
          </cell>
        </row>
        <row r="20">
          <cell r="A20">
            <v>3</v>
          </cell>
          <cell r="B20">
            <v>39289</v>
          </cell>
          <cell r="C20">
            <v>126416.93495873892</v>
          </cell>
          <cell r="D20">
            <v>2613.6939171498152</v>
          </cell>
          <cell r="E20">
            <v>0</v>
          </cell>
          <cell r="F20">
            <v>2613.6939171498152</v>
          </cell>
          <cell r="G20">
            <v>1808.66350101136</v>
          </cell>
          <cell r="H20">
            <v>805.03041613845528</v>
          </cell>
          <cell r="I20">
            <v>124608.27145772756</v>
          </cell>
        </row>
        <row r="21">
          <cell r="A21">
            <v>4</v>
          </cell>
          <cell r="B21">
            <v>39320</v>
          </cell>
          <cell r="C21">
            <v>124608.27145772756</v>
          </cell>
          <cell r="D21">
            <v>2613.6939171498152</v>
          </cell>
          <cell r="E21">
            <v>0</v>
          </cell>
          <cell r="F21">
            <v>2613.6939171498152</v>
          </cell>
          <cell r="G21">
            <v>1820.1811756911711</v>
          </cell>
          <cell r="H21">
            <v>793.5127414586442</v>
          </cell>
          <cell r="I21">
            <v>122788.09028203638</v>
          </cell>
        </row>
        <row r="22">
          <cell r="A22">
            <v>5</v>
          </cell>
          <cell r="B22">
            <v>39351</v>
          </cell>
          <cell r="C22">
            <v>122788.09028203638</v>
          </cell>
          <cell r="D22">
            <v>2613.6939171498152</v>
          </cell>
          <cell r="E22">
            <v>0</v>
          </cell>
          <cell r="F22">
            <v>2613.6939171498152</v>
          </cell>
          <cell r="G22">
            <v>1831.7721955952079</v>
          </cell>
          <cell r="H22">
            <v>781.92172155460742</v>
          </cell>
          <cell r="I22">
            <v>120956.31808644117</v>
          </cell>
        </row>
        <row r="23">
          <cell r="A23">
            <v>6</v>
          </cell>
          <cell r="B23">
            <v>39381</v>
          </cell>
          <cell r="C23">
            <v>120956.31808644117</v>
          </cell>
          <cell r="D23">
            <v>2613.6939171498152</v>
          </cell>
          <cell r="E23">
            <v>0</v>
          </cell>
          <cell r="F23">
            <v>2613.6939171498152</v>
          </cell>
          <cell r="G23">
            <v>1843.4370277901362</v>
          </cell>
          <cell r="H23">
            <v>770.25688935967912</v>
          </cell>
          <cell r="I23">
            <v>119112.88105865104</v>
          </cell>
        </row>
        <row r="24">
          <cell r="A24">
            <v>7</v>
          </cell>
          <cell r="B24">
            <v>39412</v>
          </cell>
          <cell r="C24">
            <v>119112.88105865104</v>
          </cell>
          <cell r="D24">
            <v>2613.6939171498152</v>
          </cell>
          <cell r="E24">
            <v>0</v>
          </cell>
          <cell r="F24">
            <v>2613.6939171498152</v>
          </cell>
          <cell r="G24">
            <v>1855.1761423169301</v>
          </cell>
          <cell r="H24">
            <v>758.51777483288504</v>
          </cell>
          <cell r="I24">
            <v>117257.7049163341</v>
          </cell>
        </row>
        <row r="25">
          <cell r="A25">
            <v>8</v>
          </cell>
          <cell r="B25">
            <v>39442</v>
          </cell>
          <cell r="C25">
            <v>117257.7049163341</v>
          </cell>
          <cell r="D25">
            <v>2613.6939171498152</v>
          </cell>
          <cell r="E25">
            <v>0</v>
          </cell>
          <cell r="F25">
            <v>2613.6939171498152</v>
          </cell>
          <cell r="G25">
            <v>1866.9900122098129</v>
          </cell>
          <cell r="H25">
            <v>746.7039049400023</v>
          </cell>
          <cell r="I25">
            <v>115390.71490412428</v>
          </cell>
        </row>
        <row r="26">
          <cell r="A26">
            <v>9</v>
          </cell>
          <cell r="B26">
            <v>39473</v>
          </cell>
          <cell r="C26">
            <v>115390.71490412428</v>
          </cell>
          <cell r="D26">
            <v>2613.6939171498152</v>
          </cell>
          <cell r="E26">
            <v>0</v>
          </cell>
          <cell r="F26">
            <v>2613.6939171498152</v>
          </cell>
          <cell r="G26">
            <v>1878.8791135153156</v>
          </cell>
          <cell r="H26">
            <v>734.81480363449953</v>
          </cell>
          <cell r="I26">
            <v>113511.83579060897</v>
          </cell>
        </row>
        <row r="27">
          <cell r="A27">
            <v>10</v>
          </cell>
          <cell r="B27">
            <v>39504</v>
          </cell>
          <cell r="C27">
            <v>113511.83579060897</v>
          </cell>
          <cell r="D27">
            <v>2613.6939171498152</v>
          </cell>
          <cell r="E27">
            <v>0</v>
          </cell>
          <cell r="F27">
            <v>2613.6939171498152</v>
          </cell>
          <cell r="G27">
            <v>1890.843925311463</v>
          </cell>
          <cell r="H27">
            <v>722.84999183835237</v>
          </cell>
          <cell r="I27">
            <v>111620.9918652975</v>
          </cell>
        </row>
        <row r="28">
          <cell r="A28">
            <v>11</v>
          </cell>
          <cell r="B28">
            <v>39533</v>
          </cell>
          <cell r="C28">
            <v>111620.9918652975</v>
          </cell>
          <cell r="D28">
            <v>2613.6939171498152</v>
          </cell>
          <cell r="E28">
            <v>0</v>
          </cell>
          <cell r="F28">
            <v>2613.6939171498152</v>
          </cell>
          <cell r="G28">
            <v>1902.8849297270754</v>
          </cell>
          <cell r="H28">
            <v>710.80898742273996</v>
          </cell>
          <cell r="I28">
            <v>109718.10693557042</v>
          </cell>
        </row>
        <row r="29">
          <cell r="A29">
            <v>12</v>
          </cell>
          <cell r="B29">
            <v>39564</v>
          </cell>
          <cell r="C29">
            <v>109718.10693557042</v>
          </cell>
          <cell r="D29">
            <v>2613.6939171498152</v>
          </cell>
          <cell r="E29">
            <v>0</v>
          </cell>
          <cell r="F29">
            <v>2613.6939171498152</v>
          </cell>
          <cell r="G29">
            <v>1915.002611961198</v>
          </cell>
          <cell r="H29">
            <v>698.69130518861709</v>
          </cell>
          <cell r="I29">
            <v>107803.10432360922</v>
          </cell>
        </row>
        <row r="30">
          <cell r="A30">
            <v>13</v>
          </cell>
          <cell r="B30">
            <v>39594</v>
          </cell>
          <cell r="C30">
            <v>107803.10432360922</v>
          </cell>
          <cell r="D30">
            <v>2613.6939171498152</v>
          </cell>
          <cell r="E30">
            <v>0</v>
          </cell>
          <cell r="F30">
            <v>2613.6939171498152</v>
          </cell>
          <cell r="G30">
            <v>1927.1974603026529</v>
          </cell>
          <cell r="H30">
            <v>686.49645684716245</v>
          </cell>
          <cell r="I30">
            <v>105875.90686330658</v>
          </cell>
        </row>
        <row r="31">
          <cell r="A31">
            <v>14</v>
          </cell>
          <cell r="B31">
            <v>39625</v>
          </cell>
          <cell r="C31">
            <v>105875.90686330658</v>
          </cell>
          <cell r="D31">
            <v>2613.6939171498152</v>
          </cell>
          <cell r="E31">
            <v>0</v>
          </cell>
          <cell r="F31">
            <v>2613.6939171498152</v>
          </cell>
          <cell r="G31">
            <v>1939.469966149712</v>
          </cell>
          <cell r="H31">
            <v>674.22395100010328</v>
          </cell>
          <cell r="I31">
            <v>103936.43689715686</v>
          </cell>
        </row>
        <row r="32">
          <cell r="A32">
            <v>15</v>
          </cell>
          <cell r="B32">
            <v>39655</v>
          </cell>
          <cell r="C32">
            <v>103936.43689715686</v>
          </cell>
          <cell r="D32">
            <v>2613.6939171498152</v>
          </cell>
          <cell r="E32">
            <v>0</v>
          </cell>
          <cell r="F32">
            <v>2613.6939171498152</v>
          </cell>
          <cell r="G32">
            <v>1951.8206240299014</v>
          </cell>
          <cell r="H32">
            <v>661.87329311991391</v>
          </cell>
          <cell r="I32">
            <v>101984.61627312696</v>
          </cell>
        </row>
        <row r="33">
          <cell r="A33">
            <v>16</v>
          </cell>
          <cell r="B33">
            <v>39686</v>
          </cell>
          <cell r="C33">
            <v>101984.61627312696</v>
          </cell>
          <cell r="D33">
            <v>2613.6939171498152</v>
          </cell>
          <cell r="E33">
            <v>0</v>
          </cell>
          <cell r="F33">
            <v>2613.6939171498152</v>
          </cell>
          <cell r="G33">
            <v>1964.2499316199269</v>
          </cell>
          <cell r="H33">
            <v>649.44398552988844</v>
          </cell>
          <cell r="I33">
            <v>100020.36634150703</v>
          </cell>
        </row>
        <row r="34">
          <cell r="A34">
            <v>17</v>
          </cell>
          <cell r="B34">
            <v>39717</v>
          </cell>
          <cell r="C34">
            <v>100020.36634150703</v>
          </cell>
          <cell r="D34">
            <v>2613.6939171498152</v>
          </cell>
          <cell r="E34">
            <v>0</v>
          </cell>
          <cell r="F34">
            <v>2613.6939171498152</v>
          </cell>
          <cell r="G34">
            <v>1976.7583897657285</v>
          </cell>
          <cell r="H34">
            <v>636.93552738408675</v>
          </cell>
          <cell r="I34">
            <v>98043.607951741302</v>
          </cell>
        </row>
        <row r="35">
          <cell r="A35">
            <v>18</v>
          </cell>
          <cell r="B35">
            <v>39747</v>
          </cell>
          <cell r="C35">
            <v>98043.607951741302</v>
          </cell>
          <cell r="D35">
            <v>2613.6939171498152</v>
          </cell>
          <cell r="E35">
            <v>0</v>
          </cell>
          <cell r="F35">
            <v>2613.6939171498152</v>
          </cell>
          <cell r="G35">
            <v>1989.3465025026626</v>
          </cell>
          <cell r="H35">
            <v>624.3474146471525</v>
          </cell>
          <cell r="I35">
            <v>96054.261449238635</v>
          </cell>
        </row>
        <row r="36">
          <cell r="A36">
            <v>19</v>
          </cell>
          <cell r="B36">
            <v>39778</v>
          </cell>
          <cell r="C36">
            <v>96054.261449238635</v>
          </cell>
          <cell r="D36">
            <v>2613.6939171498152</v>
          </cell>
          <cell r="E36">
            <v>0</v>
          </cell>
          <cell r="F36">
            <v>2613.6939171498152</v>
          </cell>
          <cell r="G36">
            <v>2002.0147770758122</v>
          </cell>
          <cell r="H36">
            <v>611.67914007400293</v>
          </cell>
          <cell r="I36">
            <v>94052.246672162815</v>
          </cell>
        </row>
        <row r="37">
          <cell r="A37">
            <v>20</v>
          </cell>
          <cell r="B37">
            <v>39808</v>
          </cell>
          <cell r="C37">
            <v>94052.246672162815</v>
          </cell>
          <cell r="D37">
            <v>2613.6939171498152</v>
          </cell>
          <cell r="E37">
            <v>0</v>
          </cell>
          <cell r="F37">
            <v>2613.6939171498152</v>
          </cell>
          <cell r="G37">
            <v>2014.7637239604264</v>
          </cell>
          <cell r="H37">
            <v>598.93019318938866</v>
          </cell>
          <cell r="I37">
            <v>92037.482948202392</v>
          </cell>
        </row>
        <row r="38">
          <cell r="A38">
            <v>21</v>
          </cell>
          <cell r="B38">
            <v>39839</v>
          </cell>
          <cell r="C38">
            <v>92037.482948202392</v>
          </cell>
          <cell r="D38">
            <v>2613.6939171498152</v>
          </cell>
          <cell r="E38">
            <v>0</v>
          </cell>
          <cell r="F38">
            <v>2613.6939171498152</v>
          </cell>
          <cell r="G38">
            <v>2027.5938568824904</v>
          </cell>
          <cell r="H38">
            <v>586.10006026732492</v>
          </cell>
          <cell r="I38">
            <v>90009.889091319899</v>
          </cell>
        </row>
        <row r="39">
          <cell r="A39">
            <v>22</v>
          </cell>
          <cell r="B39">
            <v>39870</v>
          </cell>
          <cell r="C39">
            <v>90009.889091319899</v>
          </cell>
          <cell r="D39">
            <v>2613.6939171498152</v>
          </cell>
          <cell r="E39">
            <v>0</v>
          </cell>
          <cell r="F39">
            <v>2613.6939171498152</v>
          </cell>
          <cell r="G39">
            <v>2040.5056928394265</v>
          </cell>
          <cell r="H39">
            <v>573.18822431038882</v>
          </cell>
          <cell r="I39">
            <v>87969.383398480466</v>
          </cell>
        </row>
        <row r="40">
          <cell r="A40">
            <v>23</v>
          </cell>
          <cell r="B40">
            <v>39898</v>
          </cell>
          <cell r="C40">
            <v>87969.383398480466</v>
          </cell>
          <cell r="D40">
            <v>2613.6939171498152</v>
          </cell>
          <cell r="E40">
            <v>0</v>
          </cell>
          <cell r="F40">
            <v>2613.6939171498152</v>
          </cell>
          <cell r="G40">
            <v>2053.4997521209266</v>
          </cell>
          <cell r="H40">
            <v>560.19416502888851</v>
          </cell>
          <cell r="I40">
            <v>85915.883646359536</v>
          </cell>
        </row>
        <row r="41">
          <cell r="A41">
            <v>24</v>
          </cell>
          <cell r="B41">
            <v>39929</v>
          </cell>
          <cell r="C41">
            <v>85915.883646359536</v>
          </cell>
          <cell r="D41">
            <v>2613.6939171498152</v>
          </cell>
          <cell r="E41">
            <v>0</v>
          </cell>
          <cell r="F41">
            <v>2613.6939171498152</v>
          </cell>
          <cell r="G41">
            <v>2066.576558329918</v>
          </cell>
          <cell r="H41">
            <v>547.11735881989694</v>
          </cell>
          <cell r="I41">
            <v>83849.307088029615</v>
          </cell>
        </row>
        <row r="42">
          <cell r="A42">
            <v>25</v>
          </cell>
          <cell r="B42">
            <v>39959</v>
          </cell>
          <cell r="C42">
            <v>83849.307088029615</v>
          </cell>
          <cell r="D42">
            <v>2613.6939171498152</v>
          </cell>
          <cell r="E42">
            <v>0</v>
          </cell>
          <cell r="F42">
            <v>2613.6939171498152</v>
          </cell>
          <cell r="G42">
            <v>2079.7366384036623</v>
          </cell>
          <cell r="H42">
            <v>533.95727874615272</v>
          </cell>
          <cell r="I42">
            <v>81769.570449625957</v>
          </cell>
        </row>
        <row r="43">
          <cell r="A43">
            <v>26</v>
          </cell>
          <cell r="B43">
            <v>39990</v>
          </cell>
          <cell r="C43">
            <v>81769.570449625957</v>
          </cell>
          <cell r="D43">
            <v>2613.6939171498152</v>
          </cell>
          <cell r="E43">
            <v>0</v>
          </cell>
          <cell r="F43">
            <v>2613.6939171498152</v>
          </cell>
          <cell r="G43">
            <v>2092.9805226349877</v>
          </cell>
          <cell r="H43">
            <v>520.71339451482766</v>
          </cell>
          <cell r="I43">
            <v>79676.589926990971</v>
          </cell>
        </row>
        <row r="44">
          <cell r="A44">
            <v>27</v>
          </cell>
          <cell r="B44">
            <v>40020</v>
          </cell>
          <cell r="C44">
            <v>79676.589926990971</v>
          </cell>
          <cell r="D44">
            <v>2613.6939171498152</v>
          </cell>
          <cell r="E44">
            <v>0</v>
          </cell>
          <cell r="F44">
            <v>2613.6939171498152</v>
          </cell>
          <cell r="G44">
            <v>2106.3087446936574</v>
          </cell>
          <cell r="H44">
            <v>507.38517245615759</v>
          </cell>
          <cell r="I44">
            <v>77570.281182297316</v>
          </cell>
        </row>
        <row r="45">
          <cell r="A45">
            <v>28</v>
          </cell>
          <cell r="B45">
            <v>40051</v>
          </cell>
          <cell r="C45">
            <v>77570.281182297316</v>
          </cell>
          <cell r="D45">
            <v>2613.6939171498152</v>
          </cell>
          <cell r="E45">
            <v>0</v>
          </cell>
          <cell r="F45">
            <v>2613.6939171498152</v>
          </cell>
          <cell r="G45">
            <v>2119.7218416478768</v>
          </cell>
          <cell r="H45">
            <v>493.97207550193826</v>
          </cell>
          <cell r="I45">
            <v>75450.559340649444</v>
          </cell>
        </row>
        <row r="46">
          <cell r="A46">
            <v>29</v>
          </cell>
          <cell r="B46">
            <v>40082</v>
          </cell>
          <cell r="C46">
            <v>75450.559340649444</v>
          </cell>
          <cell r="D46">
            <v>2613.6939171498152</v>
          </cell>
          <cell r="E46">
            <v>0</v>
          </cell>
          <cell r="F46">
            <v>2613.6939171498152</v>
          </cell>
          <cell r="G46">
            <v>2133.2203539859311</v>
          </cell>
          <cell r="H46">
            <v>480.47356316388391</v>
          </cell>
          <cell r="I46">
            <v>73317.338986663512</v>
          </cell>
        </row>
        <row r="47">
          <cell r="A47">
            <v>30</v>
          </cell>
          <cell r="B47">
            <v>40112</v>
          </cell>
          <cell r="C47">
            <v>73317.338986663512</v>
          </cell>
          <cell r="D47">
            <v>2613.6939171498152</v>
          </cell>
          <cell r="E47">
            <v>0</v>
          </cell>
          <cell r="F47">
            <v>2613.6939171498152</v>
          </cell>
          <cell r="G47">
            <v>2146.804825637968</v>
          </cell>
          <cell r="H47">
            <v>466.88909151184748</v>
          </cell>
          <cell r="I47">
            <v>71170.534161025542</v>
          </cell>
        </row>
        <row r="48">
          <cell r="A48">
            <v>31</v>
          </cell>
          <cell r="B48">
            <v>40143</v>
          </cell>
          <cell r="C48">
            <v>71170.534161025542</v>
          </cell>
          <cell r="D48">
            <v>2613.6939171498152</v>
          </cell>
          <cell r="E48">
            <v>0</v>
          </cell>
          <cell r="F48">
            <v>2613.6939171498152</v>
          </cell>
          <cell r="G48">
            <v>2160.475803997912</v>
          </cell>
          <cell r="H48">
            <v>453.21811315190342</v>
          </cell>
          <cell r="I48">
            <v>69010.058357027636</v>
          </cell>
        </row>
        <row r="49">
          <cell r="A49">
            <v>32</v>
          </cell>
          <cell r="B49">
            <v>40173</v>
          </cell>
          <cell r="C49">
            <v>69010.058357027636</v>
          </cell>
          <cell r="D49">
            <v>2613.6939171498152</v>
          </cell>
          <cell r="E49">
            <v>0</v>
          </cell>
          <cell r="F49">
            <v>2613.6939171498152</v>
          </cell>
          <cell r="G49">
            <v>2174.2338399455257</v>
          </cell>
          <cell r="H49">
            <v>439.46007720428952</v>
          </cell>
          <cell r="I49">
            <v>66835.824517082103</v>
          </cell>
        </row>
        <row r="50">
          <cell r="A50">
            <v>33</v>
          </cell>
          <cell r="B50">
            <v>40204</v>
          </cell>
          <cell r="C50">
            <v>66835.824517082103</v>
          </cell>
          <cell r="D50">
            <v>2613.6939171498152</v>
          </cell>
          <cell r="E50">
            <v>0</v>
          </cell>
          <cell r="F50">
            <v>2613.6939171498152</v>
          </cell>
          <cell r="G50">
            <v>2188.0794878686061</v>
          </cell>
          <cell r="H50">
            <v>425.61442928120897</v>
          </cell>
          <cell r="I50">
            <v>64647.745029213496</v>
          </cell>
        </row>
        <row r="51">
          <cell r="A51">
            <v>34</v>
          </cell>
          <cell r="B51">
            <v>40235</v>
          </cell>
          <cell r="C51">
            <v>64647.745029213496</v>
          </cell>
          <cell r="D51">
            <v>2613.6939171498152</v>
          </cell>
          <cell r="E51">
            <v>0</v>
          </cell>
          <cell r="F51">
            <v>2613.6939171498152</v>
          </cell>
          <cell r="G51">
            <v>2202.0133056853238</v>
          </cell>
          <cell r="H51">
            <v>411.68061146449162</v>
          </cell>
          <cell r="I51">
            <v>62445.731723528173</v>
          </cell>
        </row>
        <row r="52">
          <cell r="A52">
            <v>35</v>
          </cell>
          <cell r="B52">
            <v>40263</v>
          </cell>
          <cell r="C52">
            <v>62445.731723528173</v>
          </cell>
          <cell r="D52">
            <v>2613.6939171498152</v>
          </cell>
          <cell r="E52">
            <v>0</v>
          </cell>
          <cell r="F52">
            <v>2613.6939171498152</v>
          </cell>
          <cell r="G52">
            <v>2216.0358548667041</v>
          </cell>
          <cell r="H52">
            <v>397.65806228311129</v>
          </cell>
          <cell r="I52">
            <v>60229.695868661467</v>
          </cell>
        </row>
        <row r="53">
          <cell r="A53">
            <v>36</v>
          </cell>
          <cell r="B53">
            <v>40294</v>
          </cell>
          <cell r="C53">
            <v>60229.695868661467</v>
          </cell>
          <cell r="D53">
            <v>2613.6939171498152</v>
          </cell>
          <cell r="E53">
            <v>0</v>
          </cell>
          <cell r="F53">
            <v>2613.6939171498152</v>
          </cell>
          <cell r="G53">
            <v>2230.1477004592534</v>
          </cell>
          <cell r="H53">
            <v>383.54621669056195</v>
          </cell>
          <cell r="I53">
            <v>57999.548168202215</v>
          </cell>
        </row>
        <row r="54">
          <cell r="A54">
            <v>37</v>
          </cell>
          <cell r="B54">
            <v>40324</v>
          </cell>
          <cell r="C54">
            <v>57999.548168202215</v>
          </cell>
          <cell r="D54">
            <v>2613.6939171498152</v>
          </cell>
          <cell r="E54">
            <v>0</v>
          </cell>
          <cell r="F54">
            <v>2613.6939171498152</v>
          </cell>
          <cell r="G54">
            <v>2244.3494111077271</v>
          </cell>
          <cell r="H54">
            <v>369.3445060420882</v>
          </cell>
          <cell r="I54">
            <v>55755.198757094491</v>
          </cell>
        </row>
        <row r="55">
          <cell r="A55">
            <v>38</v>
          </cell>
          <cell r="B55">
            <v>40355</v>
          </cell>
          <cell r="C55">
            <v>55755.198757094491</v>
          </cell>
          <cell r="D55">
            <v>2613.6939171498152</v>
          </cell>
          <cell r="E55">
            <v>0</v>
          </cell>
          <cell r="F55">
            <v>2613.6939171498152</v>
          </cell>
          <cell r="G55">
            <v>2258.6415590780434</v>
          </cell>
          <cell r="H55">
            <v>355.05235807177195</v>
          </cell>
          <cell r="I55">
            <v>53496.557198016446</v>
          </cell>
        </row>
        <row r="56">
          <cell r="A56">
            <v>39</v>
          </cell>
          <cell r="B56">
            <v>40385</v>
          </cell>
          <cell r="C56">
            <v>53496.557198016446</v>
          </cell>
          <cell r="D56">
            <v>2613.6939171498152</v>
          </cell>
          <cell r="E56">
            <v>0</v>
          </cell>
          <cell r="F56">
            <v>2613.6939171498152</v>
          </cell>
          <cell r="G56">
            <v>2273.0247202803434</v>
          </cell>
          <cell r="H56">
            <v>340.66919686947193</v>
          </cell>
          <cell r="I56">
            <v>51223.532477736102</v>
          </cell>
        </row>
        <row r="57">
          <cell r="A57">
            <v>40</v>
          </cell>
          <cell r="B57">
            <v>40416</v>
          </cell>
          <cell r="C57">
            <v>51223.532477736102</v>
          </cell>
          <cell r="D57">
            <v>2613.6939171498152</v>
          </cell>
          <cell r="E57">
            <v>0</v>
          </cell>
          <cell r="F57">
            <v>2613.6939171498152</v>
          </cell>
          <cell r="G57">
            <v>2287.4994742921972</v>
          </cell>
          <cell r="H57">
            <v>326.19444285761807</v>
          </cell>
          <cell r="I57">
            <v>48936.033003443903</v>
          </cell>
        </row>
        <row r="58">
          <cell r="A58">
            <v>41</v>
          </cell>
          <cell r="B58">
            <v>40447</v>
          </cell>
          <cell r="C58">
            <v>48936.033003443903</v>
          </cell>
          <cell r="D58">
            <v>2613.6939171498152</v>
          </cell>
          <cell r="E58">
            <v>0</v>
          </cell>
          <cell r="F58">
            <v>2613.6939171498152</v>
          </cell>
          <cell r="G58">
            <v>2302.0664043819593</v>
          </cell>
          <cell r="H58">
            <v>311.62751276785599</v>
          </cell>
          <cell r="I58">
            <v>46633.966599061947</v>
          </cell>
        </row>
        <row r="59">
          <cell r="A59">
            <v>42</v>
          </cell>
          <cell r="B59">
            <v>40477</v>
          </cell>
          <cell r="C59">
            <v>46633.966599061947</v>
          </cell>
          <cell r="D59">
            <v>2613.6939171498152</v>
          </cell>
          <cell r="E59">
            <v>0</v>
          </cell>
          <cell r="F59">
            <v>2613.6939171498152</v>
          </cell>
          <cell r="G59">
            <v>2316.7260975322706</v>
          </cell>
          <cell r="H59">
            <v>296.96781961754476</v>
          </cell>
          <cell r="I59">
            <v>44317.240501529675</v>
          </cell>
        </row>
        <row r="60">
          <cell r="A60">
            <v>43</v>
          </cell>
          <cell r="B60">
            <v>40508</v>
          </cell>
          <cell r="C60">
            <v>44317.240501529675</v>
          </cell>
          <cell r="D60">
            <v>2613.6939171498152</v>
          </cell>
          <cell r="E60">
            <v>0</v>
          </cell>
          <cell r="F60">
            <v>2613.6939171498152</v>
          </cell>
          <cell r="G60">
            <v>2331.4791444637117</v>
          </cell>
          <cell r="H60">
            <v>282.21477268610357</v>
          </cell>
          <cell r="I60">
            <v>41985.761357065967</v>
          </cell>
        </row>
        <row r="61">
          <cell r="A61">
            <v>44</v>
          </cell>
          <cell r="B61">
            <v>40538</v>
          </cell>
          <cell r="C61">
            <v>41985.761357065967</v>
          </cell>
          <cell r="D61">
            <v>2613.6939171498152</v>
          </cell>
          <cell r="E61">
            <v>0</v>
          </cell>
          <cell r="F61">
            <v>2613.6939171498152</v>
          </cell>
          <cell r="G61">
            <v>2346.3261396586067</v>
          </cell>
          <cell r="H61">
            <v>267.36777749120859</v>
          </cell>
          <cell r="I61">
            <v>39639.435217407357</v>
          </cell>
        </row>
        <row r="62">
          <cell r="A62">
            <v>45</v>
          </cell>
          <cell r="B62">
            <v>40569</v>
          </cell>
          <cell r="C62">
            <v>39639.435217407357</v>
          </cell>
          <cell r="D62">
            <v>2613.6939171498152</v>
          </cell>
          <cell r="E62">
            <v>0</v>
          </cell>
          <cell r="F62">
            <v>2613.6939171498152</v>
          </cell>
          <cell r="G62">
            <v>2361.2676813849775</v>
          </cell>
          <cell r="H62">
            <v>252.42623576483774</v>
          </cell>
          <cell r="I62">
            <v>37278.167536022382</v>
          </cell>
        </row>
        <row r="63">
          <cell r="A63">
            <v>46</v>
          </cell>
          <cell r="B63">
            <v>40600</v>
          </cell>
          <cell r="C63">
            <v>37278.167536022382</v>
          </cell>
          <cell r="D63">
            <v>2613.6939171498152</v>
          </cell>
          <cell r="E63">
            <v>0</v>
          </cell>
          <cell r="F63">
            <v>2613.6939171498152</v>
          </cell>
          <cell r="G63">
            <v>2376.3043717206519</v>
          </cell>
          <cell r="H63">
            <v>237.38954542916349</v>
          </cell>
          <cell r="I63">
            <v>34901.863164301729</v>
          </cell>
        </row>
        <row r="64">
          <cell r="A64">
            <v>47</v>
          </cell>
          <cell r="B64">
            <v>40628</v>
          </cell>
          <cell r="C64">
            <v>34901.863164301729</v>
          </cell>
          <cell r="D64">
            <v>2613.6939171498152</v>
          </cell>
          <cell r="E64">
            <v>0</v>
          </cell>
          <cell r="F64">
            <v>2613.6939171498152</v>
          </cell>
          <cell r="G64">
            <v>2391.436816577524</v>
          </cell>
          <cell r="H64">
            <v>222.25710057229136</v>
          </cell>
          <cell r="I64">
            <v>32510.426347724206</v>
          </cell>
        </row>
        <row r="65">
          <cell r="A65">
            <v>48</v>
          </cell>
          <cell r="B65">
            <v>40659</v>
          </cell>
          <cell r="C65">
            <v>32510.426347724206</v>
          </cell>
          <cell r="D65">
            <v>2613.6939171498152</v>
          </cell>
          <cell r="E65">
            <v>0</v>
          </cell>
          <cell r="F65">
            <v>2613.6939171498152</v>
          </cell>
          <cell r="G65">
            <v>2406.6656257259706</v>
          </cell>
          <cell r="H65">
            <v>207.02829142384471</v>
          </cell>
          <cell r="I65">
            <v>30103.760721998235</v>
          </cell>
        </row>
        <row r="66">
          <cell r="A66">
            <v>49</v>
          </cell>
          <cell r="B66">
            <v>40689</v>
          </cell>
          <cell r="C66">
            <v>30103.760721998235</v>
          </cell>
          <cell r="D66">
            <v>2613.6939171498152</v>
          </cell>
          <cell r="E66">
            <v>0</v>
          </cell>
          <cell r="F66">
            <v>2613.6939171498152</v>
          </cell>
          <cell r="G66">
            <v>2421.9914128194218</v>
          </cell>
          <cell r="H66">
            <v>191.70250433039357</v>
          </cell>
          <cell r="I66">
            <v>27681.769309178813</v>
          </cell>
        </row>
        <row r="67">
          <cell r="A67">
            <v>50</v>
          </cell>
          <cell r="B67">
            <v>40720</v>
          </cell>
          <cell r="C67">
            <v>27681.769309178813</v>
          </cell>
          <cell r="D67">
            <v>2613.6939171498152</v>
          </cell>
          <cell r="E67">
            <v>0</v>
          </cell>
          <cell r="F67">
            <v>2613.6939171498152</v>
          </cell>
          <cell r="G67">
            <v>2437.414795419088</v>
          </cell>
          <cell r="H67">
            <v>176.27912173072707</v>
          </cell>
          <cell r="I67">
            <v>25244.354513759725</v>
          </cell>
        </row>
        <row r="68">
          <cell r="A68">
            <v>51</v>
          </cell>
          <cell r="B68">
            <v>40750</v>
          </cell>
          <cell r="C68">
            <v>25244.354513759725</v>
          </cell>
          <cell r="D68">
            <v>2613.6939171498152</v>
          </cell>
          <cell r="E68">
            <v>0</v>
          </cell>
          <cell r="F68">
            <v>2613.6939171498152</v>
          </cell>
          <cell r="G68">
            <v>2452.9363950188467</v>
          </cell>
          <cell r="H68">
            <v>160.75752213096857</v>
          </cell>
          <cell r="I68">
            <v>22791.418118740879</v>
          </cell>
        </row>
        <row r="69">
          <cell r="A69">
            <v>52</v>
          </cell>
          <cell r="B69">
            <v>40781</v>
          </cell>
          <cell r="C69">
            <v>22791.418118740879</v>
          </cell>
          <cell r="D69">
            <v>2613.6939171498152</v>
          </cell>
          <cell r="E69">
            <v>0</v>
          </cell>
          <cell r="F69">
            <v>2613.6939171498152</v>
          </cell>
          <cell r="G69">
            <v>2468.5568370702831</v>
          </cell>
          <cell r="H69">
            <v>145.13708007953218</v>
          </cell>
          <cell r="I69">
            <v>20322.861281670597</v>
          </cell>
        </row>
        <row r="70">
          <cell r="A70">
            <v>53</v>
          </cell>
          <cell r="B70">
            <v>40812</v>
          </cell>
          <cell r="C70">
            <v>20322.861281670597</v>
          </cell>
          <cell r="D70">
            <v>2613.6939171498152</v>
          </cell>
          <cell r="E70">
            <v>0</v>
          </cell>
          <cell r="F70">
            <v>2613.6939171498152</v>
          </cell>
          <cell r="G70">
            <v>2484.2767510078952</v>
          </cell>
          <cell r="H70">
            <v>129.41716614191981</v>
          </cell>
          <cell r="I70">
            <v>17838.584530662702</v>
          </cell>
        </row>
        <row r="71">
          <cell r="A71">
            <v>54</v>
          </cell>
          <cell r="B71">
            <v>40842</v>
          </cell>
          <cell r="C71">
            <v>17838.584530662702</v>
          </cell>
          <cell r="D71">
            <v>2613.6939171498152</v>
          </cell>
          <cell r="E71">
            <v>0</v>
          </cell>
          <cell r="F71">
            <v>2613.6939171498152</v>
          </cell>
          <cell r="G71">
            <v>2500.0967702744574</v>
          </cell>
          <cell r="H71">
            <v>113.59714687535772</v>
          </cell>
          <cell r="I71">
            <v>15338.487760388245</v>
          </cell>
        </row>
        <row r="72">
          <cell r="A72">
            <v>55</v>
          </cell>
          <cell r="B72">
            <v>40873</v>
          </cell>
          <cell r="C72">
            <v>15338.487760388245</v>
          </cell>
          <cell r="D72">
            <v>2613.6939171498152</v>
          </cell>
          <cell r="E72">
            <v>0</v>
          </cell>
          <cell r="F72">
            <v>2613.6939171498152</v>
          </cell>
          <cell r="G72">
            <v>2516.0175323465437</v>
          </cell>
          <cell r="H72">
            <v>97.676384803271716</v>
          </cell>
          <cell r="I72">
            <v>12822.4702280417</v>
          </cell>
        </row>
        <row r="73">
          <cell r="A73">
            <v>56</v>
          </cell>
          <cell r="B73">
            <v>40903</v>
          </cell>
          <cell r="C73">
            <v>12822.4702280417</v>
          </cell>
          <cell r="D73">
            <v>2613.6939171498152</v>
          </cell>
          <cell r="E73">
            <v>0</v>
          </cell>
          <cell r="F73">
            <v>2613.6939171498152</v>
          </cell>
          <cell r="G73">
            <v>2532.0396787602158</v>
          </cell>
          <cell r="H73">
            <v>81.654238389599513</v>
          </cell>
          <cell r="I73">
            <v>10290.430549281486</v>
          </cell>
        </row>
        <row r="74">
          <cell r="A74">
            <v>57</v>
          </cell>
          <cell r="B74">
            <v>40934</v>
          </cell>
          <cell r="C74">
            <v>10290.430549281486</v>
          </cell>
          <cell r="D74">
            <v>2613.6939171498152</v>
          </cell>
          <cell r="E74">
            <v>0</v>
          </cell>
          <cell r="F74">
            <v>2613.6939171498152</v>
          </cell>
          <cell r="G74">
            <v>2548.1638551368751</v>
          </cell>
          <cell r="H74">
            <v>65.530062012939879</v>
          </cell>
          <cell r="I74">
            <v>7742.2666941446105</v>
          </cell>
        </row>
        <row r="75">
          <cell r="A75">
            <v>58</v>
          </cell>
          <cell r="B75">
            <v>40965</v>
          </cell>
          <cell r="C75">
            <v>7742.2666941446105</v>
          </cell>
          <cell r="D75">
            <v>2613.6939171498152</v>
          </cell>
          <cell r="E75">
            <v>0</v>
          </cell>
          <cell r="F75">
            <v>2613.6939171498152</v>
          </cell>
          <cell r="G75">
            <v>2564.3907112092784</v>
          </cell>
          <cell r="H75">
            <v>49.303205940536706</v>
          </cell>
          <cell r="I75">
            <v>5177.8759829353321</v>
          </cell>
        </row>
        <row r="76">
          <cell r="A76">
            <v>59</v>
          </cell>
          <cell r="B76">
            <v>40994</v>
          </cell>
          <cell r="C76">
            <v>5177.8759829353321</v>
          </cell>
          <cell r="D76">
            <v>2613.6939171498152</v>
          </cell>
          <cell r="E76">
            <v>0</v>
          </cell>
          <cell r="F76">
            <v>2613.6939171498152</v>
          </cell>
          <cell r="G76">
            <v>2580.7209008477175</v>
          </cell>
          <cell r="H76">
            <v>32.973016302097868</v>
          </cell>
          <cell r="I76">
            <v>2597.1550820876146</v>
          </cell>
        </row>
        <row r="77">
          <cell r="A77">
            <v>60</v>
          </cell>
          <cell r="B77">
            <v>41025</v>
          </cell>
          <cell r="C77">
            <v>2597.1550820876146</v>
          </cell>
          <cell r="D77">
            <v>2613.6939171498152</v>
          </cell>
          <cell r="E77">
            <v>0</v>
          </cell>
          <cell r="F77">
            <v>2597.1550820876146</v>
          </cell>
          <cell r="G77">
            <v>2580.6162470241675</v>
          </cell>
          <cell r="H77">
            <v>16.538835063447053</v>
          </cell>
          <cell r="I77">
            <v>0</v>
          </cell>
        </row>
        <row r="78">
          <cell r="A78">
            <v>61</v>
          </cell>
          <cell r="B78">
            <v>41055</v>
          </cell>
          <cell r="C78">
            <v>0</v>
          </cell>
          <cell r="D78">
            <v>2613.6939171498152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>
            <v>62</v>
          </cell>
          <cell r="B79">
            <v>41086</v>
          </cell>
          <cell r="C79">
            <v>0</v>
          </cell>
          <cell r="D79">
            <v>2613.6939171498152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>
            <v>63</v>
          </cell>
          <cell r="B80">
            <v>41116</v>
          </cell>
          <cell r="C80">
            <v>0</v>
          </cell>
          <cell r="D80">
            <v>2613.6939171498152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>
            <v>64</v>
          </cell>
          <cell r="B81">
            <v>41147</v>
          </cell>
          <cell r="C81">
            <v>0</v>
          </cell>
          <cell r="D81">
            <v>2613.6939171498152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>
            <v>65</v>
          </cell>
          <cell r="B82">
            <v>41178</v>
          </cell>
          <cell r="C82">
            <v>0</v>
          </cell>
          <cell r="D82">
            <v>2613.6939171498152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>
            <v>66</v>
          </cell>
          <cell r="B83">
            <v>41208</v>
          </cell>
          <cell r="C83">
            <v>0</v>
          </cell>
          <cell r="D83">
            <v>2613.6939171498152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>
            <v>67</v>
          </cell>
          <cell r="B84">
            <v>41239</v>
          </cell>
          <cell r="C84">
            <v>0</v>
          </cell>
          <cell r="D84">
            <v>2613.6939171498152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>
            <v>68</v>
          </cell>
          <cell r="B85">
            <v>41269</v>
          </cell>
          <cell r="C85">
            <v>0</v>
          </cell>
          <cell r="D85">
            <v>2613.6939171498152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>
            <v>69</v>
          </cell>
          <cell r="B86">
            <v>41300</v>
          </cell>
          <cell r="C86">
            <v>0</v>
          </cell>
          <cell r="D86">
            <v>2613.6939171498152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>
            <v>70</v>
          </cell>
          <cell r="B87">
            <v>41331</v>
          </cell>
          <cell r="C87">
            <v>0</v>
          </cell>
          <cell r="D87">
            <v>2613.6939171498152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>
            <v>71</v>
          </cell>
          <cell r="B88">
            <v>41359</v>
          </cell>
          <cell r="C88">
            <v>0</v>
          </cell>
          <cell r="D88">
            <v>2613.6939171498152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>
            <v>72</v>
          </cell>
          <cell r="B89">
            <v>41390</v>
          </cell>
          <cell r="C89">
            <v>0</v>
          </cell>
          <cell r="D89">
            <v>2613.6939171498152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>
            <v>73</v>
          </cell>
          <cell r="B90">
            <v>41420</v>
          </cell>
          <cell r="C90">
            <v>0</v>
          </cell>
          <cell r="D90">
            <v>2613.6939171498152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>
            <v>74</v>
          </cell>
          <cell r="B91">
            <v>41451</v>
          </cell>
          <cell r="C91">
            <v>0</v>
          </cell>
          <cell r="D91">
            <v>2613.6939171498152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>
            <v>75</v>
          </cell>
          <cell r="B92">
            <v>41481</v>
          </cell>
          <cell r="C92">
            <v>0</v>
          </cell>
          <cell r="D92">
            <v>2613.6939171498152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>
            <v>76</v>
          </cell>
          <cell r="B93">
            <v>41512</v>
          </cell>
          <cell r="C93">
            <v>0</v>
          </cell>
          <cell r="D93">
            <v>2613.6939171498152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>
            <v>77</v>
          </cell>
          <cell r="B94">
            <v>41543</v>
          </cell>
          <cell r="C94">
            <v>0</v>
          </cell>
          <cell r="D94">
            <v>2613.6939171498152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>
            <v>78</v>
          </cell>
          <cell r="B95">
            <v>41573</v>
          </cell>
          <cell r="C95">
            <v>0</v>
          </cell>
          <cell r="D95">
            <v>2613.6939171498152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>
            <v>79</v>
          </cell>
          <cell r="B96">
            <v>41604</v>
          </cell>
          <cell r="C96">
            <v>0</v>
          </cell>
          <cell r="D96">
            <v>2613.6939171498152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>
            <v>80</v>
          </cell>
          <cell r="B97">
            <v>41634</v>
          </cell>
          <cell r="C97">
            <v>0</v>
          </cell>
          <cell r="D97">
            <v>2613.6939171498152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>
            <v>81</v>
          </cell>
          <cell r="B98">
            <v>41665</v>
          </cell>
          <cell r="C98">
            <v>0</v>
          </cell>
          <cell r="D98">
            <v>2613.6939171498152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>
            <v>82</v>
          </cell>
          <cell r="B99">
            <v>41696</v>
          </cell>
          <cell r="C99">
            <v>0</v>
          </cell>
          <cell r="D99">
            <v>2613.6939171498152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>
            <v>83</v>
          </cell>
          <cell r="B100">
            <v>41724</v>
          </cell>
          <cell r="C100">
            <v>0</v>
          </cell>
          <cell r="D100">
            <v>2613.6939171498152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A101">
            <v>84</v>
          </cell>
          <cell r="B101">
            <v>41755</v>
          </cell>
          <cell r="C101">
            <v>0</v>
          </cell>
          <cell r="D101">
            <v>2613.6939171498152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>
            <v>85</v>
          </cell>
          <cell r="B102">
            <v>41785</v>
          </cell>
          <cell r="C102">
            <v>0</v>
          </cell>
          <cell r="D102">
            <v>2613.6939171498152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>
            <v>86</v>
          </cell>
          <cell r="B103">
            <v>41816</v>
          </cell>
          <cell r="C103">
            <v>0</v>
          </cell>
          <cell r="D103">
            <v>2613.6939171498152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>
            <v>87</v>
          </cell>
          <cell r="B104">
            <v>41846</v>
          </cell>
          <cell r="C104">
            <v>0</v>
          </cell>
          <cell r="D104">
            <v>2613.6939171498152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>
            <v>88</v>
          </cell>
          <cell r="B105">
            <v>41877</v>
          </cell>
          <cell r="C105">
            <v>0</v>
          </cell>
          <cell r="D105">
            <v>2613.6939171498152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>
            <v>89</v>
          </cell>
          <cell r="B106">
            <v>41908</v>
          </cell>
          <cell r="C106">
            <v>0</v>
          </cell>
          <cell r="D106">
            <v>2613.6939171498152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>
            <v>90</v>
          </cell>
          <cell r="B107">
            <v>41938</v>
          </cell>
          <cell r="C107">
            <v>0</v>
          </cell>
          <cell r="D107">
            <v>2613.6939171498152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>
            <v>91</v>
          </cell>
          <cell r="B108">
            <v>41969</v>
          </cell>
          <cell r="C108">
            <v>0</v>
          </cell>
          <cell r="D108">
            <v>2613.6939171498152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>
            <v>92</v>
          </cell>
          <cell r="B109">
            <v>41999</v>
          </cell>
          <cell r="C109">
            <v>0</v>
          </cell>
          <cell r="D109">
            <v>2613.6939171498152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>
            <v>93</v>
          </cell>
          <cell r="B110">
            <v>42030</v>
          </cell>
          <cell r="C110">
            <v>0</v>
          </cell>
          <cell r="D110">
            <v>2613.6939171498152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>
            <v>94</v>
          </cell>
          <cell r="B111">
            <v>42061</v>
          </cell>
          <cell r="C111">
            <v>0</v>
          </cell>
          <cell r="D111">
            <v>2613.6939171498152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>
            <v>95</v>
          </cell>
          <cell r="B112">
            <v>42089</v>
          </cell>
          <cell r="C112">
            <v>0</v>
          </cell>
          <cell r="D112">
            <v>2613.6939171498152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>
            <v>96</v>
          </cell>
          <cell r="B113">
            <v>42120</v>
          </cell>
          <cell r="C113">
            <v>0</v>
          </cell>
          <cell r="D113">
            <v>2613.6939171498152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>
            <v>97</v>
          </cell>
          <cell r="B114">
            <v>42150</v>
          </cell>
          <cell r="C114">
            <v>0</v>
          </cell>
          <cell r="D114">
            <v>2613.6939171498152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>
            <v>98</v>
          </cell>
          <cell r="B115">
            <v>42181</v>
          </cell>
          <cell r="C115">
            <v>0</v>
          </cell>
          <cell r="D115">
            <v>2613.6939171498152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>
            <v>99</v>
          </cell>
          <cell r="B116">
            <v>42211</v>
          </cell>
          <cell r="C116">
            <v>0</v>
          </cell>
          <cell r="D116">
            <v>2613.6939171498152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>
            <v>100</v>
          </cell>
          <cell r="B117">
            <v>42242</v>
          </cell>
          <cell r="C117">
            <v>0</v>
          </cell>
          <cell r="D117">
            <v>2613.6939171498152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A118">
            <v>101</v>
          </cell>
          <cell r="B118">
            <v>42273</v>
          </cell>
          <cell r="C118">
            <v>0</v>
          </cell>
          <cell r="D118">
            <v>2613.6939171498152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>
            <v>102</v>
          </cell>
          <cell r="B119">
            <v>42303</v>
          </cell>
          <cell r="C119">
            <v>0</v>
          </cell>
          <cell r="D119">
            <v>2613.6939171498152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>
            <v>103</v>
          </cell>
          <cell r="B120">
            <v>42334</v>
          </cell>
          <cell r="C120">
            <v>0</v>
          </cell>
          <cell r="D120">
            <v>2613.6939171498152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>
            <v>104</v>
          </cell>
          <cell r="B121">
            <v>42364</v>
          </cell>
          <cell r="C121">
            <v>0</v>
          </cell>
          <cell r="D121">
            <v>2613.6939171498152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>
            <v>105</v>
          </cell>
          <cell r="B122">
            <v>42395</v>
          </cell>
          <cell r="C122">
            <v>0</v>
          </cell>
          <cell r="D122">
            <v>2613.6939171498152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>
            <v>106</v>
          </cell>
          <cell r="B123">
            <v>42426</v>
          </cell>
          <cell r="C123">
            <v>0</v>
          </cell>
          <cell r="D123">
            <v>2613.6939171498152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>
            <v>107</v>
          </cell>
          <cell r="B124">
            <v>42455</v>
          </cell>
          <cell r="C124">
            <v>0</v>
          </cell>
          <cell r="D124">
            <v>2613.6939171498152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>
            <v>108</v>
          </cell>
          <cell r="B125">
            <v>42486</v>
          </cell>
          <cell r="C125">
            <v>0</v>
          </cell>
          <cell r="D125">
            <v>2613.6939171498152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>
            <v>109</v>
          </cell>
          <cell r="B126">
            <v>42516</v>
          </cell>
          <cell r="C126">
            <v>0</v>
          </cell>
          <cell r="D126">
            <v>2613.6939171498152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>
            <v>110</v>
          </cell>
          <cell r="B127">
            <v>42547</v>
          </cell>
          <cell r="C127">
            <v>0</v>
          </cell>
          <cell r="D127">
            <v>2613.6939171498152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>
            <v>111</v>
          </cell>
          <cell r="B128">
            <v>42577</v>
          </cell>
          <cell r="C128">
            <v>0</v>
          </cell>
          <cell r="D128">
            <v>2613.6939171498152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>
            <v>112</v>
          </cell>
          <cell r="B129">
            <v>42608</v>
          </cell>
          <cell r="C129">
            <v>0</v>
          </cell>
          <cell r="D129">
            <v>2613.6939171498152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>
            <v>113</v>
          </cell>
          <cell r="B130">
            <v>42639</v>
          </cell>
          <cell r="C130">
            <v>0</v>
          </cell>
          <cell r="D130">
            <v>2613.6939171498152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>
            <v>114</v>
          </cell>
          <cell r="B131">
            <v>42669</v>
          </cell>
          <cell r="C131">
            <v>0</v>
          </cell>
          <cell r="D131">
            <v>2613.6939171498152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>
            <v>115</v>
          </cell>
          <cell r="B132">
            <v>42700</v>
          </cell>
          <cell r="C132">
            <v>0</v>
          </cell>
          <cell r="D132">
            <v>2613.6939171498152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>
            <v>116</v>
          </cell>
          <cell r="B133">
            <v>42730</v>
          </cell>
          <cell r="C133">
            <v>0</v>
          </cell>
          <cell r="D133">
            <v>2613.6939171498152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>
            <v>117</v>
          </cell>
          <cell r="B134">
            <v>42761</v>
          </cell>
          <cell r="C134">
            <v>0</v>
          </cell>
          <cell r="D134">
            <v>2613.6939171498152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>
            <v>118</v>
          </cell>
          <cell r="B135">
            <v>42792</v>
          </cell>
          <cell r="C135">
            <v>0</v>
          </cell>
          <cell r="D135">
            <v>2613.6939171498152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>
            <v>119</v>
          </cell>
          <cell r="B136">
            <v>42820</v>
          </cell>
          <cell r="C136">
            <v>0</v>
          </cell>
          <cell r="D136">
            <v>2613.6939171498152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A137">
            <v>120</v>
          </cell>
          <cell r="B137">
            <v>42851</v>
          </cell>
          <cell r="C137">
            <v>0</v>
          </cell>
          <cell r="D137">
            <v>2613.6939171498152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>
            <v>121</v>
          </cell>
          <cell r="B138">
            <v>42881</v>
          </cell>
          <cell r="C138">
            <v>0</v>
          </cell>
          <cell r="D138">
            <v>2613.6939171498152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>
            <v>122</v>
          </cell>
          <cell r="B139">
            <v>42912</v>
          </cell>
          <cell r="C139">
            <v>0</v>
          </cell>
          <cell r="D139">
            <v>2613.6939171498152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>
            <v>123</v>
          </cell>
          <cell r="B140">
            <v>42942</v>
          </cell>
          <cell r="C140">
            <v>0</v>
          </cell>
          <cell r="D140">
            <v>2613.6939171498152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>
            <v>124</v>
          </cell>
          <cell r="B141">
            <v>42973</v>
          </cell>
          <cell r="C141">
            <v>0</v>
          </cell>
          <cell r="D141">
            <v>2613.6939171498152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>
            <v>125</v>
          </cell>
          <cell r="B142">
            <v>43004</v>
          </cell>
          <cell r="C142">
            <v>0</v>
          </cell>
          <cell r="D142">
            <v>2613.6939171498152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>
            <v>126</v>
          </cell>
          <cell r="B143">
            <v>43034</v>
          </cell>
          <cell r="C143">
            <v>0</v>
          </cell>
          <cell r="D143">
            <v>2613.6939171498152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>
            <v>127</v>
          </cell>
          <cell r="B144">
            <v>43065</v>
          </cell>
          <cell r="C144">
            <v>0</v>
          </cell>
          <cell r="D144">
            <v>2613.6939171498152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>
            <v>128</v>
          </cell>
          <cell r="B145">
            <v>43095</v>
          </cell>
          <cell r="C145">
            <v>0</v>
          </cell>
          <cell r="D145">
            <v>2613.6939171498152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>
            <v>129</v>
          </cell>
          <cell r="B146">
            <v>43126</v>
          </cell>
          <cell r="C146">
            <v>0</v>
          </cell>
          <cell r="D146">
            <v>2613.6939171498152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A147">
            <v>130</v>
          </cell>
          <cell r="B147">
            <v>43157</v>
          </cell>
          <cell r="C147">
            <v>0</v>
          </cell>
          <cell r="D147">
            <v>2613.6939171498152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>
            <v>131</v>
          </cell>
          <cell r="B148">
            <v>43185</v>
          </cell>
          <cell r="C148">
            <v>0</v>
          </cell>
          <cell r="D148">
            <v>2613.6939171498152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>
            <v>132</v>
          </cell>
          <cell r="B149">
            <v>43216</v>
          </cell>
          <cell r="C149">
            <v>0</v>
          </cell>
          <cell r="D149">
            <v>2613.6939171498152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>
            <v>133</v>
          </cell>
          <cell r="B150">
            <v>43246</v>
          </cell>
          <cell r="C150">
            <v>0</v>
          </cell>
          <cell r="D150">
            <v>2613.6939171498152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>
            <v>134</v>
          </cell>
          <cell r="B151">
            <v>43277</v>
          </cell>
          <cell r="C151">
            <v>0</v>
          </cell>
          <cell r="D151">
            <v>2613.6939171498152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>
            <v>135</v>
          </cell>
          <cell r="B152">
            <v>43307</v>
          </cell>
          <cell r="C152">
            <v>0</v>
          </cell>
          <cell r="D152">
            <v>2613.6939171498152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>
            <v>136</v>
          </cell>
          <cell r="B153">
            <v>43338</v>
          </cell>
          <cell r="C153">
            <v>0</v>
          </cell>
          <cell r="D153">
            <v>2613.6939171498152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>
            <v>137</v>
          </cell>
          <cell r="B154">
            <v>43369</v>
          </cell>
          <cell r="C154">
            <v>0</v>
          </cell>
          <cell r="D154">
            <v>2613.6939171498152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>
            <v>138</v>
          </cell>
          <cell r="B155">
            <v>43399</v>
          </cell>
          <cell r="C155">
            <v>0</v>
          </cell>
          <cell r="D155">
            <v>2613.6939171498152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>
            <v>139</v>
          </cell>
          <cell r="B156">
            <v>43430</v>
          </cell>
          <cell r="C156">
            <v>0</v>
          </cell>
          <cell r="D156">
            <v>2613.6939171498152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>
            <v>140</v>
          </cell>
          <cell r="B157">
            <v>43460</v>
          </cell>
          <cell r="C157">
            <v>0</v>
          </cell>
          <cell r="D157">
            <v>2613.6939171498152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>
            <v>141</v>
          </cell>
          <cell r="B158">
            <v>43491</v>
          </cell>
          <cell r="C158">
            <v>0</v>
          </cell>
          <cell r="D158">
            <v>2613.6939171498152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A159">
            <v>142</v>
          </cell>
          <cell r="B159">
            <v>43522</v>
          </cell>
          <cell r="C159">
            <v>0</v>
          </cell>
          <cell r="D159">
            <v>2613.6939171498152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>
            <v>143</v>
          </cell>
          <cell r="B160">
            <v>43550</v>
          </cell>
          <cell r="C160">
            <v>0</v>
          </cell>
          <cell r="D160">
            <v>2613.6939171498152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>
            <v>144</v>
          </cell>
          <cell r="B161">
            <v>43581</v>
          </cell>
          <cell r="C161">
            <v>0</v>
          </cell>
          <cell r="D161">
            <v>2613.6939171498152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>
            <v>145</v>
          </cell>
          <cell r="B162">
            <v>43611</v>
          </cell>
          <cell r="C162">
            <v>0</v>
          </cell>
          <cell r="D162">
            <v>2613.6939171498152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>
            <v>146</v>
          </cell>
          <cell r="B163">
            <v>43642</v>
          </cell>
          <cell r="C163">
            <v>0</v>
          </cell>
          <cell r="D163">
            <v>2613.6939171498152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>
            <v>147</v>
          </cell>
          <cell r="B164">
            <v>43672</v>
          </cell>
          <cell r="C164">
            <v>0</v>
          </cell>
          <cell r="D164">
            <v>2613.6939171498152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>
            <v>148</v>
          </cell>
          <cell r="B165">
            <v>43703</v>
          </cell>
          <cell r="C165">
            <v>0</v>
          </cell>
          <cell r="D165">
            <v>2613.6939171498152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>
            <v>149</v>
          </cell>
          <cell r="B166">
            <v>43734</v>
          </cell>
          <cell r="C166">
            <v>0</v>
          </cell>
          <cell r="D166">
            <v>2613.6939171498152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>
            <v>150</v>
          </cell>
          <cell r="B167">
            <v>43764</v>
          </cell>
          <cell r="C167">
            <v>0</v>
          </cell>
          <cell r="D167">
            <v>2613.6939171498152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>
            <v>151</v>
          </cell>
          <cell r="B168">
            <v>43795</v>
          </cell>
          <cell r="C168">
            <v>0</v>
          </cell>
          <cell r="D168">
            <v>2613.6939171498152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>
            <v>152</v>
          </cell>
          <cell r="B169">
            <v>43825</v>
          </cell>
          <cell r="C169">
            <v>0</v>
          </cell>
          <cell r="D169">
            <v>2613.6939171498152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>
            <v>153</v>
          </cell>
          <cell r="B170">
            <v>43856</v>
          </cell>
          <cell r="C170">
            <v>0</v>
          </cell>
          <cell r="D170">
            <v>2613.6939171498152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>
            <v>154</v>
          </cell>
          <cell r="B171">
            <v>43887</v>
          </cell>
          <cell r="C171">
            <v>0</v>
          </cell>
          <cell r="D171">
            <v>2613.6939171498152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>
            <v>155</v>
          </cell>
          <cell r="B172">
            <v>43916</v>
          </cell>
          <cell r="C172">
            <v>0</v>
          </cell>
          <cell r="D172">
            <v>2613.6939171498152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>
            <v>156</v>
          </cell>
          <cell r="B173">
            <v>43947</v>
          </cell>
          <cell r="C173">
            <v>0</v>
          </cell>
          <cell r="D173">
            <v>2613.6939171498152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>
            <v>157</v>
          </cell>
          <cell r="B174">
            <v>43977</v>
          </cell>
          <cell r="C174">
            <v>0</v>
          </cell>
          <cell r="D174">
            <v>2613.6939171498152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>
            <v>158</v>
          </cell>
          <cell r="B175">
            <v>44008</v>
          </cell>
          <cell r="C175">
            <v>0</v>
          </cell>
          <cell r="D175">
            <v>2613.6939171498152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A176">
            <v>159</v>
          </cell>
          <cell r="B176">
            <v>44038</v>
          </cell>
          <cell r="C176">
            <v>0</v>
          </cell>
          <cell r="D176">
            <v>2613.6939171498152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>
            <v>160</v>
          </cell>
          <cell r="B177">
            <v>44069</v>
          </cell>
          <cell r="C177">
            <v>0</v>
          </cell>
          <cell r="D177">
            <v>2613.6939171498152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>
            <v>161</v>
          </cell>
          <cell r="B178">
            <v>44100</v>
          </cell>
          <cell r="C178">
            <v>0</v>
          </cell>
          <cell r="D178">
            <v>2613.6939171498152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>
            <v>162</v>
          </cell>
          <cell r="B179">
            <v>44130</v>
          </cell>
          <cell r="C179">
            <v>0</v>
          </cell>
          <cell r="D179">
            <v>2613.6939171498152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>
            <v>163</v>
          </cell>
          <cell r="B180">
            <v>44161</v>
          </cell>
          <cell r="C180">
            <v>0</v>
          </cell>
          <cell r="D180">
            <v>2613.6939171498152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>
            <v>164</v>
          </cell>
          <cell r="B181">
            <v>44191</v>
          </cell>
          <cell r="C181">
            <v>0</v>
          </cell>
          <cell r="D181">
            <v>2613.6939171498152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>
            <v>165</v>
          </cell>
          <cell r="B182">
            <v>44222</v>
          </cell>
          <cell r="C182">
            <v>0</v>
          </cell>
          <cell r="D182">
            <v>2613.6939171498152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>
            <v>166</v>
          </cell>
          <cell r="B183">
            <v>44253</v>
          </cell>
          <cell r="C183">
            <v>0</v>
          </cell>
          <cell r="D183">
            <v>2613.6939171498152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>
            <v>167</v>
          </cell>
          <cell r="B184">
            <v>44281</v>
          </cell>
          <cell r="C184">
            <v>0</v>
          </cell>
          <cell r="D184">
            <v>2613.6939171498152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>
            <v>168</v>
          </cell>
          <cell r="B185">
            <v>44312</v>
          </cell>
          <cell r="C185">
            <v>0</v>
          </cell>
          <cell r="D185">
            <v>2613.6939171498152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>
            <v>169</v>
          </cell>
          <cell r="B186">
            <v>44342</v>
          </cell>
          <cell r="C186">
            <v>0</v>
          </cell>
          <cell r="D186">
            <v>2613.6939171498152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>
            <v>170</v>
          </cell>
          <cell r="B187">
            <v>44373</v>
          </cell>
          <cell r="C187">
            <v>0</v>
          </cell>
          <cell r="D187">
            <v>2613.6939171498152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>
            <v>171</v>
          </cell>
          <cell r="B188">
            <v>44403</v>
          </cell>
          <cell r="C188">
            <v>0</v>
          </cell>
          <cell r="D188">
            <v>2613.6939171498152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A189">
            <v>172</v>
          </cell>
          <cell r="B189">
            <v>44434</v>
          </cell>
          <cell r="C189">
            <v>0</v>
          </cell>
          <cell r="D189">
            <v>2613.6939171498152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>
            <v>173</v>
          </cell>
          <cell r="B190">
            <v>44465</v>
          </cell>
          <cell r="C190">
            <v>0</v>
          </cell>
          <cell r="D190">
            <v>2613.6939171498152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>
            <v>174</v>
          </cell>
          <cell r="B191">
            <v>44495</v>
          </cell>
          <cell r="C191">
            <v>0</v>
          </cell>
          <cell r="D191">
            <v>2613.6939171498152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>
            <v>175</v>
          </cell>
          <cell r="B192">
            <v>44526</v>
          </cell>
          <cell r="C192">
            <v>0</v>
          </cell>
          <cell r="D192">
            <v>2613.6939171498152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>
            <v>176</v>
          </cell>
          <cell r="B193">
            <v>44556</v>
          </cell>
          <cell r="C193">
            <v>0</v>
          </cell>
          <cell r="D193">
            <v>2613.6939171498152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>
            <v>177</v>
          </cell>
          <cell r="B194">
            <v>44587</v>
          </cell>
          <cell r="C194">
            <v>0</v>
          </cell>
          <cell r="D194">
            <v>2613.6939171498152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>
            <v>178</v>
          </cell>
          <cell r="B195">
            <v>44618</v>
          </cell>
          <cell r="C195">
            <v>0</v>
          </cell>
          <cell r="D195">
            <v>2613.6939171498152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>
            <v>179</v>
          </cell>
          <cell r="B196">
            <v>44646</v>
          </cell>
          <cell r="C196">
            <v>0</v>
          </cell>
          <cell r="D196">
            <v>2613.6939171498152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>
            <v>180</v>
          </cell>
          <cell r="B197">
            <v>44677</v>
          </cell>
          <cell r="C197">
            <v>0</v>
          </cell>
          <cell r="D197">
            <v>2613.6939171498152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>
            <v>181</v>
          </cell>
          <cell r="B198">
            <v>44707</v>
          </cell>
          <cell r="C198">
            <v>0</v>
          </cell>
          <cell r="D198">
            <v>2613.6939171498152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44738</v>
          </cell>
          <cell r="C199">
            <v>0</v>
          </cell>
          <cell r="D199">
            <v>2613.6939171498152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44768</v>
          </cell>
          <cell r="C200">
            <v>0</v>
          </cell>
          <cell r="D200">
            <v>2613.6939171498152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44799</v>
          </cell>
          <cell r="C201">
            <v>0</v>
          </cell>
          <cell r="D201">
            <v>2613.6939171498152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44830</v>
          </cell>
          <cell r="C202">
            <v>0</v>
          </cell>
          <cell r="D202">
            <v>2613.6939171498152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44860</v>
          </cell>
          <cell r="C203">
            <v>0</v>
          </cell>
          <cell r="D203">
            <v>2613.6939171498152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44891</v>
          </cell>
          <cell r="C204">
            <v>0</v>
          </cell>
          <cell r="D204">
            <v>2613.6939171498152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44921</v>
          </cell>
          <cell r="C205">
            <v>0</v>
          </cell>
          <cell r="D205">
            <v>2613.6939171498152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44952</v>
          </cell>
          <cell r="C206">
            <v>0</v>
          </cell>
          <cell r="D206">
            <v>2613.6939171498152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44983</v>
          </cell>
          <cell r="C207">
            <v>0</v>
          </cell>
          <cell r="D207">
            <v>2613.6939171498152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45011</v>
          </cell>
          <cell r="C208">
            <v>0</v>
          </cell>
          <cell r="D208">
            <v>2613.6939171498152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45042</v>
          </cell>
          <cell r="C209">
            <v>0</v>
          </cell>
          <cell r="D209">
            <v>2613.6939171498152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45072</v>
          </cell>
          <cell r="C210">
            <v>0</v>
          </cell>
          <cell r="D210">
            <v>2613.6939171498152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45103</v>
          </cell>
          <cell r="C211">
            <v>0</v>
          </cell>
          <cell r="D211">
            <v>2613.6939171498152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45133</v>
          </cell>
          <cell r="C212">
            <v>0</v>
          </cell>
          <cell r="D212">
            <v>2613.6939171498152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45164</v>
          </cell>
          <cell r="C213">
            <v>0</v>
          </cell>
          <cell r="D213">
            <v>2613.6939171498152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45195</v>
          </cell>
          <cell r="C214">
            <v>0</v>
          </cell>
          <cell r="D214">
            <v>2613.6939171498152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45225</v>
          </cell>
          <cell r="C215">
            <v>0</v>
          </cell>
          <cell r="D215">
            <v>2613.6939171498152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45256</v>
          </cell>
          <cell r="C216">
            <v>0</v>
          </cell>
          <cell r="D216">
            <v>2613.6939171498152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45286</v>
          </cell>
          <cell r="C217">
            <v>0</v>
          </cell>
          <cell r="D217">
            <v>2613.6939171498152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45317</v>
          </cell>
          <cell r="C218">
            <v>0</v>
          </cell>
          <cell r="D218">
            <v>2613.6939171498152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45348</v>
          </cell>
          <cell r="C219">
            <v>0</v>
          </cell>
          <cell r="D219">
            <v>2613.6939171498152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45377</v>
          </cell>
          <cell r="C220">
            <v>0</v>
          </cell>
          <cell r="D220">
            <v>2613.6939171498152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45408</v>
          </cell>
          <cell r="C221">
            <v>0</v>
          </cell>
          <cell r="D221">
            <v>2613.6939171498152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45438</v>
          </cell>
          <cell r="C222">
            <v>0</v>
          </cell>
          <cell r="D222">
            <v>2613.6939171498152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45469</v>
          </cell>
          <cell r="C223">
            <v>0</v>
          </cell>
          <cell r="D223">
            <v>2613.6939171498152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45499</v>
          </cell>
          <cell r="C224">
            <v>0</v>
          </cell>
          <cell r="D224">
            <v>2613.6939171498152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45530</v>
          </cell>
          <cell r="C225">
            <v>0</v>
          </cell>
          <cell r="D225">
            <v>2613.6939171498152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45561</v>
          </cell>
          <cell r="C226">
            <v>0</v>
          </cell>
          <cell r="D226">
            <v>2613.6939171498152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45591</v>
          </cell>
          <cell r="C227">
            <v>0</v>
          </cell>
          <cell r="D227">
            <v>2613.6939171498152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45622</v>
          </cell>
          <cell r="C228">
            <v>0</v>
          </cell>
          <cell r="D228">
            <v>2613.6939171498152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45652</v>
          </cell>
          <cell r="C229">
            <v>0</v>
          </cell>
          <cell r="D229">
            <v>2613.6939171498152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45683</v>
          </cell>
          <cell r="C230">
            <v>0</v>
          </cell>
          <cell r="D230">
            <v>2613.6939171498152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45714</v>
          </cell>
          <cell r="C231">
            <v>0</v>
          </cell>
          <cell r="D231">
            <v>2613.6939171498152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45742</v>
          </cell>
          <cell r="C232">
            <v>0</v>
          </cell>
          <cell r="D232">
            <v>2613.6939171498152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45773</v>
          </cell>
          <cell r="C233">
            <v>0</v>
          </cell>
          <cell r="D233">
            <v>2613.6939171498152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45803</v>
          </cell>
          <cell r="C234">
            <v>0</v>
          </cell>
          <cell r="D234">
            <v>2613.6939171498152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45834</v>
          </cell>
          <cell r="C235">
            <v>0</v>
          </cell>
          <cell r="D235">
            <v>2613.6939171498152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45864</v>
          </cell>
          <cell r="C236">
            <v>0</v>
          </cell>
          <cell r="D236">
            <v>2613.6939171498152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45895</v>
          </cell>
          <cell r="C237">
            <v>0</v>
          </cell>
          <cell r="D237">
            <v>2613.6939171498152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45926</v>
          </cell>
          <cell r="C238">
            <v>0</v>
          </cell>
          <cell r="D238">
            <v>2613.6939171498152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45956</v>
          </cell>
          <cell r="C239">
            <v>0</v>
          </cell>
          <cell r="D239">
            <v>2613.6939171498152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45987</v>
          </cell>
          <cell r="C240">
            <v>0</v>
          </cell>
          <cell r="D240">
            <v>2613.6939171498152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46017</v>
          </cell>
          <cell r="C241">
            <v>0</v>
          </cell>
          <cell r="D241">
            <v>2613.6939171498152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46048</v>
          </cell>
          <cell r="C242">
            <v>0</v>
          </cell>
          <cell r="D242">
            <v>2613.6939171498152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46079</v>
          </cell>
          <cell r="C243">
            <v>0</v>
          </cell>
          <cell r="D243">
            <v>2613.6939171498152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46107</v>
          </cell>
          <cell r="C244">
            <v>0</v>
          </cell>
          <cell r="D244">
            <v>2613.6939171498152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46138</v>
          </cell>
          <cell r="C245">
            <v>0</v>
          </cell>
          <cell r="D245">
            <v>2613.6939171498152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46168</v>
          </cell>
          <cell r="C246">
            <v>0</v>
          </cell>
          <cell r="D246">
            <v>2613.6939171498152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46199</v>
          </cell>
          <cell r="C247">
            <v>0</v>
          </cell>
          <cell r="D247">
            <v>2613.6939171498152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46229</v>
          </cell>
          <cell r="C248">
            <v>0</v>
          </cell>
          <cell r="D248">
            <v>2613.6939171498152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46260</v>
          </cell>
          <cell r="C249">
            <v>0</v>
          </cell>
          <cell r="D249">
            <v>2613.6939171498152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46291</v>
          </cell>
          <cell r="C250">
            <v>0</v>
          </cell>
          <cell r="D250">
            <v>2613.6939171498152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46321</v>
          </cell>
          <cell r="C251">
            <v>0</v>
          </cell>
          <cell r="D251">
            <v>2613.6939171498152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46352</v>
          </cell>
          <cell r="C252">
            <v>0</v>
          </cell>
          <cell r="D252">
            <v>2613.6939171498152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46382</v>
          </cell>
          <cell r="C253">
            <v>0</v>
          </cell>
          <cell r="D253">
            <v>2613.6939171498152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46413</v>
          </cell>
          <cell r="C254">
            <v>0</v>
          </cell>
          <cell r="D254">
            <v>2613.6939171498152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46444</v>
          </cell>
          <cell r="C255">
            <v>0</v>
          </cell>
          <cell r="D255">
            <v>2613.6939171498152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46472</v>
          </cell>
          <cell r="C256">
            <v>0</v>
          </cell>
          <cell r="D256">
            <v>2613.6939171498152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46503</v>
          </cell>
          <cell r="C257">
            <v>0</v>
          </cell>
          <cell r="D257">
            <v>2613.6939171498152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46533</v>
          </cell>
          <cell r="C258">
            <v>0</v>
          </cell>
          <cell r="D258">
            <v>2613.6939171498152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46564</v>
          </cell>
          <cell r="C259">
            <v>0</v>
          </cell>
          <cell r="D259">
            <v>2613.6939171498152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46594</v>
          </cell>
          <cell r="C260">
            <v>0</v>
          </cell>
          <cell r="D260">
            <v>2613.6939171498152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46625</v>
          </cell>
          <cell r="C261">
            <v>0</v>
          </cell>
          <cell r="D261">
            <v>2613.6939171498152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46656</v>
          </cell>
          <cell r="C262">
            <v>0</v>
          </cell>
          <cell r="D262">
            <v>2613.6939171498152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46686</v>
          </cell>
          <cell r="C263">
            <v>0</v>
          </cell>
          <cell r="D263">
            <v>2613.6939171498152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46717</v>
          </cell>
          <cell r="C264">
            <v>0</v>
          </cell>
          <cell r="D264">
            <v>2613.6939171498152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46747</v>
          </cell>
          <cell r="C265">
            <v>0</v>
          </cell>
          <cell r="D265">
            <v>2613.6939171498152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46778</v>
          </cell>
          <cell r="C266">
            <v>0</v>
          </cell>
          <cell r="D266">
            <v>2613.6939171498152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46809</v>
          </cell>
          <cell r="C267">
            <v>0</v>
          </cell>
          <cell r="D267">
            <v>2613.6939171498152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46838</v>
          </cell>
          <cell r="C268">
            <v>0</v>
          </cell>
          <cell r="D268">
            <v>2613.6939171498152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46869</v>
          </cell>
          <cell r="C269">
            <v>0</v>
          </cell>
          <cell r="D269">
            <v>2613.6939171498152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46899</v>
          </cell>
          <cell r="C270">
            <v>0</v>
          </cell>
          <cell r="D270">
            <v>2613.6939171498152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46930</v>
          </cell>
          <cell r="C271">
            <v>0</v>
          </cell>
          <cell r="D271">
            <v>2613.6939171498152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46960</v>
          </cell>
          <cell r="C272">
            <v>0</v>
          </cell>
          <cell r="D272">
            <v>2613.6939171498152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46991</v>
          </cell>
          <cell r="C273">
            <v>0</v>
          </cell>
          <cell r="D273">
            <v>2613.6939171498152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47022</v>
          </cell>
          <cell r="C274">
            <v>0</v>
          </cell>
          <cell r="D274">
            <v>2613.6939171498152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47052</v>
          </cell>
          <cell r="C275">
            <v>0</v>
          </cell>
          <cell r="D275">
            <v>2613.6939171498152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47083</v>
          </cell>
          <cell r="C276">
            <v>0</v>
          </cell>
          <cell r="D276">
            <v>2613.6939171498152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47113</v>
          </cell>
          <cell r="C277">
            <v>0</v>
          </cell>
          <cell r="D277">
            <v>2613.6939171498152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47144</v>
          </cell>
          <cell r="C278">
            <v>0</v>
          </cell>
          <cell r="D278">
            <v>2613.6939171498152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47175</v>
          </cell>
          <cell r="C279">
            <v>0</v>
          </cell>
          <cell r="D279">
            <v>2613.6939171498152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47203</v>
          </cell>
          <cell r="C280">
            <v>0</v>
          </cell>
          <cell r="D280">
            <v>2613.6939171498152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47234</v>
          </cell>
          <cell r="C281">
            <v>0</v>
          </cell>
          <cell r="D281">
            <v>2613.6939171498152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47264</v>
          </cell>
          <cell r="C282">
            <v>0</v>
          </cell>
          <cell r="D282">
            <v>2613.6939171498152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47295</v>
          </cell>
          <cell r="C283">
            <v>0</v>
          </cell>
          <cell r="D283">
            <v>2613.6939171498152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47325</v>
          </cell>
          <cell r="C284">
            <v>0</v>
          </cell>
          <cell r="D284">
            <v>2613.6939171498152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47356</v>
          </cell>
          <cell r="C285">
            <v>0</v>
          </cell>
          <cell r="D285">
            <v>2613.6939171498152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47387</v>
          </cell>
          <cell r="C286">
            <v>0</v>
          </cell>
          <cell r="D286">
            <v>2613.6939171498152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47417</v>
          </cell>
          <cell r="C287">
            <v>0</v>
          </cell>
          <cell r="D287">
            <v>2613.6939171498152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47448</v>
          </cell>
          <cell r="C288">
            <v>0</v>
          </cell>
          <cell r="D288">
            <v>2613.6939171498152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47478</v>
          </cell>
          <cell r="C289">
            <v>0</v>
          </cell>
          <cell r="D289">
            <v>2613.6939171498152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47509</v>
          </cell>
          <cell r="C290">
            <v>0</v>
          </cell>
          <cell r="D290">
            <v>2613.6939171498152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47540</v>
          </cell>
          <cell r="C291">
            <v>0</v>
          </cell>
          <cell r="D291">
            <v>2613.6939171498152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47568</v>
          </cell>
          <cell r="C292">
            <v>0</v>
          </cell>
          <cell r="D292">
            <v>2613.6939171498152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47599</v>
          </cell>
          <cell r="C293">
            <v>0</v>
          </cell>
          <cell r="D293">
            <v>2613.6939171498152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47629</v>
          </cell>
          <cell r="C294">
            <v>0</v>
          </cell>
          <cell r="D294">
            <v>2613.6939171498152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47660</v>
          </cell>
          <cell r="C295">
            <v>0</v>
          </cell>
          <cell r="D295">
            <v>2613.6939171498152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47690</v>
          </cell>
          <cell r="C296">
            <v>0</v>
          </cell>
          <cell r="D296">
            <v>2613.6939171498152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47721</v>
          </cell>
          <cell r="C297">
            <v>0</v>
          </cell>
          <cell r="D297">
            <v>2613.6939171498152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47752</v>
          </cell>
          <cell r="C298">
            <v>0</v>
          </cell>
          <cell r="D298">
            <v>2613.6939171498152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47782</v>
          </cell>
          <cell r="C299">
            <v>0</v>
          </cell>
          <cell r="D299">
            <v>2613.6939171498152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47813</v>
          </cell>
          <cell r="C300">
            <v>0</v>
          </cell>
          <cell r="D300">
            <v>2613.6939171498152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47843</v>
          </cell>
          <cell r="C301">
            <v>0</v>
          </cell>
          <cell r="D301">
            <v>2613.6939171498152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47874</v>
          </cell>
          <cell r="C302">
            <v>0</v>
          </cell>
          <cell r="D302">
            <v>2613.6939171498152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47905</v>
          </cell>
          <cell r="C303">
            <v>0</v>
          </cell>
          <cell r="D303">
            <v>2613.6939171498152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47933</v>
          </cell>
          <cell r="C304">
            <v>0</v>
          </cell>
          <cell r="D304">
            <v>2613.6939171498152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47964</v>
          </cell>
          <cell r="C305">
            <v>0</v>
          </cell>
          <cell r="D305">
            <v>2613.6939171498152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47994</v>
          </cell>
          <cell r="C306">
            <v>0</v>
          </cell>
          <cell r="D306">
            <v>2613.6939171498152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48025</v>
          </cell>
          <cell r="C307">
            <v>0</v>
          </cell>
          <cell r="D307">
            <v>2613.6939171498152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48055</v>
          </cell>
          <cell r="C308">
            <v>0</v>
          </cell>
          <cell r="D308">
            <v>2613.6939171498152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48086</v>
          </cell>
          <cell r="C309">
            <v>0</v>
          </cell>
          <cell r="D309">
            <v>2613.6939171498152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48117</v>
          </cell>
          <cell r="C310">
            <v>0</v>
          </cell>
          <cell r="D310">
            <v>2613.6939171498152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48147</v>
          </cell>
          <cell r="C311">
            <v>0</v>
          </cell>
          <cell r="D311">
            <v>2613.6939171498152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48178</v>
          </cell>
          <cell r="C312">
            <v>0</v>
          </cell>
          <cell r="D312">
            <v>2613.6939171498152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48208</v>
          </cell>
          <cell r="C313">
            <v>0</v>
          </cell>
          <cell r="D313">
            <v>2613.6939171498152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48239</v>
          </cell>
          <cell r="C314">
            <v>0</v>
          </cell>
          <cell r="D314">
            <v>2613.6939171498152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48270</v>
          </cell>
          <cell r="C315">
            <v>0</v>
          </cell>
          <cell r="D315">
            <v>2613.6939171498152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48299</v>
          </cell>
          <cell r="C316">
            <v>0</v>
          </cell>
          <cell r="D316">
            <v>2613.6939171498152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48330</v>
          </cell>
          <cell r="C317">
            <v>0</v>
          </cell>
          <cell r="D317">
            <v>2613.6939171498152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48360</v>
          </cell>
          <cell r="C318">
            <v>0</v>
          </cell>
          <cell r="D318">
            <v>2613.6939171498152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48391</v>
          </cell>
          <cell r="C319">
            <v>0</v>
          </cell>
          <cell r="D319">
            <v>2613.6939171498152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48421</v>
          </cell>
          <cell r="C320">
            <v>0</v>
          </cell>
          <cell r="D320">
            <v>2613.6939171498152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48452</v>
          </cell>
          <cell r="C321">
            <v>0</v>
          </cell>
          <cell r="D321">
            <v>2613.6939171498152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48483</v>
          </cell>
          <cell r="C322">
            <v>0</v>
          </cell>
          <cell r="D322">
            <v>2613.6939171498152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48513</v>
          </cell>
          <cell r="C323">
            <v>0</v>
          </cell>
          <cell r="D323">
            <v>2613.6939171498152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48544</v>
          </cell>
          <cell r="C324">
            <v>0</v>
          </cell>
          <cell r="D324">
            <v>2613.6939171498152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48574</v>
          </cell>
          <cell r="C325">
            <v>0</v>
          </cell>
          <cell r="D325">
            <v>2613.6939171498152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48605</v>
          </cell>
          <cell r="C326">
            <v>0</v>
          </cell>
          <cell r="D326">
            <v>2613.6939171498152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48636</v>
          </cell>
          <cell r="C327">
            <v>0</v>
          </cell>
          <cell r="D327">
            <v>2613.6939171498152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48664</v>
          </cell>
          <cell r="C328">
            <v>0</v>
          </cell>
          <cell r="D328">
            <v>2613.6939171498152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48695</v>
          </cell>
          <cell r="C329">
            <v>0</v>
          </cell>
          <cell r="D329">
            <v>2613.6939171498152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48725</v>
          </cell>
          <cell r="C330">
            <v>0</v>
          </cell>
          <cell r="D330">
            <v>2613.6939171498152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48756</v>
          </cell>
          <cell r="C331">
            <v>0</v>
          </cell>
          <cell r="D331">
            <v>2613.6939171498152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48786</v>
          </cell>
          <cell r="C332">
            <v>0</v>
          </cell>
          <cell r="D332">
            <v>2613.6939171498152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48817</v>
          </cell>
          <cell r="C333">
            <v>0</v>
          </cell>
          <cell r="D333">
            <v>2613.6939171498152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48848</v>
          </cell>
          <cell r="C334">
            <v>0</v>
          </cell>
          <cell r="D334">
            <v>2613.6939171498152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48878</v>
          </cell>
          <cell r="C335">
            <v>0</v>
          </cell>
          <cell r="D335">
            <v>2613.6939171498152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48909</v>
          </cell>
          <cell r="C336">
            <v>0</v>
          </cell>
          <cell r="D336">
            <v>2613.6939171498152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48939</v>
          </cell>
          <cell r="C337">
            <v>0</v>
          </cell>
          <cell r="D337">
            <v>2613.6939171498152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48970</v>
          </cell>
          <cell r="C338">
            <v>0</v>
          </cell>
          <cell r="D338">
            <v>2613.6939171498152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49001</v>
          </cell>
          <cell r="C339">
            <v>0</v>
          </cell>
          <cell r="D339">
            <v>2613.6939171498152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49029</v>
          </cell>
          <cell r="C340">
            <v>0</v>
          </cell>
          <cell r="D340">
            <v>2613.6939171498152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49060</v>
          </cell>
          <cell r="C341">
            <v>0</v>
          </cell>
          <cell r="D341">
            <v>2613.6939171498152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49090</v>
          </cell>
          <cell r="C342">
            <v>0</v>
          </cell>
          <cell r="D342">
            <v>2613.6939171498152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49121</v>
          </cell>
          <cell r="C343">
            <v>0</v>
          </cell>
          <cell r="D343">
            <v>2613.6939171498152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49151</v>
          </cell>
          <cell r="C344">
            <v>0</v>
          </cell>
          <cell r="D344">
            <v>2613.6939171498152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49182</v>
          </cell>
          <cell r="C345">
            <v>0</v>
          </cell>
          <cell r="D345">
            <v>2613.6939171498152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49213</v>
          </cell>
          <cell r="C346">
            <v>0</v>
          </cell>
          <cell r="D346">
            <v>2613.6939171498152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49243</v>
          </cell>
          <cell r="C347">
            <v>0</v>
          </cell>
          <cell r="D347">
            <v>2613.6939171498152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49274</v>
          </cell>
          <cell r="C348">
            <v>0</v>
          </cell>
          <cell r="D348">
            <v>2613.6939171498152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49304</v>
          </cell>
          <cell r="C349">
            <v>0</v>
          </cell>
          <cell r="D349">
            <v>2613.6939171498152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49335</v>
          </cell>
          <cell r="C350">
            <v>0</v>
          </cell>
          <cell r="D350">
            <v>2613.6939171498152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49366</v>
          </cell>
          <cell r="C351">
            <v>0</v>
          </cell>
          <cell r="D351">
            <v>2613.6939171498152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49394</v>
          </cell>
          <cell r="C352">
            <v>0</v>
          </cell>
          <cell r="D352">
            <v>2613.6939171498152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49425</v>
          </cell>
          <cell r="C353">
            <v>0</v>
          </cell>
          <cell r="D353">
            <v>2613.6939171498152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49455</v>
          </cell>
          <cell r="C354">
            <v>0</v>
          </cell>
          <cell r="D354">
            <v>2613.6939171498152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49486</v>
          </cell>
          <cell r="C355">
            <v>0</v>
          </cell>
          <cell r="D355">
            <v>2613.6939171498152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49516</v>
          </cell>
          <cell r="C356">
            <v>0</v>
          </cell>
          <cell r="D356">
            <v>2613.6939171498152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49547</v>
          </cell>
          <cell r="C357">
            <v>0</v>
          </cell>
          <cell r="D357">
            <v>2613.6939171498152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49578</v>
          </cell>
          <cell r="C358">
            <v>0</v>
          </cell>
          <cell r="D358">
            <v>2613.6939171498152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49608</v>
          </cell>
          <cell r="C359">
            <v>0</v>
          </cell>
          <cell r="D359">
            <v>2613.6939171498152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49639</v>
          </cell>
          <cell r="C360">
            <v>0</v>
          </cell>
          <cell r="D360">
            <v>2613.6939171498152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49669</v>
          </cell>
          <cell r="C361">
            <v>0</v>
          </cell>
          <cell r="D361">
            <v>2613.6939171498152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49700</v>
          </cell>
          <cell r="C362">
            <v>0</v>
          </cell>
          <cell r="D362">
            <v>2613.6939171498152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49731</v>
          </cell>
          <cell r="C363">
            <v>0</v>
          </cell>
          <cell r="D363">
            <v>2613.6939171498152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49760</v>
          </cell>
          <cell r="C364">
            <v>0</v>
          </cell>
          <cell r="D364">
            <v>2613.6939171498152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49791</v>
          </cell>
          <cell r="C365">
            <v>0</v>
          </cell>
          <cell r="D365">
            <v>2613.6939171498152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49821</v>
          </cell>
          <cell r="C366">
            <v>0</v>
          </cell>
          <cell r="D366">
            <v>2613.6939171498152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49852</v>
          </cell>
          <cell r="C367">
            <v>0</v>
          </cell>
          <cell r="D367">
            <v>2613.6939171498152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49882</v>
          </cell>
          <cell r="C368">
            <v>0</v>
          </cell>
          <cell r="D368">
            <v>2613.6939171498152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49913</v>
          </cell>
          <cell r="C369">
            <v>0</v>
          </cell>
          <cell r="D369">
            <v>2613.6939171498152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49944</v>
          </cell>
          <cell r="C370">
            <v>0</v>
          </cell>
          <cell r="D370">
            <v>2613.6939171498152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49974</v>
          </cell>
          <cell r="C371">
            <v>0</v>
          </cell>
          <cell r="D371">
            <v>2613.6939171498152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50005</v>
          </cell>
          <cell r="C372">
            <v>0</v>
          </cell>
          <cell r="D372">
            <v>2613.6939171498152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50035</v>
          </cell>
          <cell r="C373">
            <v>0</v>
          </cell>
          <cell r="D373">
            <v>2613.6939171498152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50066</v>
          </cell>
          <cell r="C374">
            <v>0</v>
          </cell>
          <cell r="D374">
            <v>2613.6939171498152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50097</v>
          </cell>
          <cell r="C375">
            <v>0</v>
          </cell>
          <cell r="D375">
            <v>2613.6939171498152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50125</v>
          </cell>
          <cell r="C376">
            <v>0</v>
          </cell>
          <cell r="D376">
            <v>2613.6939171498152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50156</v>
          </cell>
          <cell r="C377">
            <v>0</v>
          </cell>
          <cell r="D377">
            <v>2613.6939171498152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x chaînés"/>
      <sheetName val="Tx de croissance"/>
      <sheetName val="Contribution"/>
      <sheetName val="prix constants"/>
    </sheetNames>
    <sheetDataSet>
      <sheetData sheetId="0">
        <row r="4">
          <cell r="AF4">
            <v>103421.99661776026</v>
          </cell>
          <cell r="AG4">
            <v>104566.33385486316</v>
          </cell>
          <cell r="AH4">
            <v>111530.69591589522</v>
          </cell>
          <cell r="AI4">
            <v>102790.18224447462</v>
          </cell>
          <cell r="AJ4">
            <v>121111.2982360692</v>
          </cell>
          <cell r="AK4">
            <v>118316.91804753694</v>
          </cell>
          <cell r="AL4">
            <v>131910</v>
          </cell>
        </row>
        <row r="5">
          <cell r="AF5">
            <v>97264.052574251167</v>
          </cell>
          <cell r="AG5">
            <v>99453.063368443647</v>
          </cell>
          <cell r="AH5">
            <v>105105.04863489482</v>
          </cell>
          <cell r="AI5">
            <v>95517.257293500588</v>
          </cell>
          <cell r="AJ5">
            <v>111928.50461147758</v>
          </cell>
          <cell r="AK5">
            <v>109485.32169072791</v>
          </cell>
          <cell r="AL5">
            <v>122471</v>
          </cell>
        </row>
        <row r="6">
          <cell r="AF6">
            <v>6253.8662148224548</v>
          </cell>
          <cell r="AG6">
            <v>5262.4614944133136</v>
          </cell>
          <cell r="AH6">
            <v>6568.9406501443964</v>
          </cell>
          <cell r="AI6">
            <v>7206.780045970756</v>
          </cell>
          <cell r="AJ6">
            <v>9140.5337605191035</v>
          </cell>
          <cell r="AK6">
            <v>8770.7250374805481</v>
          </cell>
          <cell r="AL6">
            <v>9408</v>
          </cell>
        </row>
        <row r="7">
          <cell r="AF7">
            <v>158018.94046558166</v>
          </cell>
          <cell r="AG7">
            <v>174200.68480310738</v>
          </cell>
          <cell r="AH7">
            <v>185178.11253993749</v>
          </cell>
          <cell r="AI7">
            <v>186593.42179450407</v>
          </cell>
          <cell r="AJ7">
            <v>187699.30010216995</v>
          </cell>
          <cell r="AK7">
            <v>194230.38868526393</v>
          </cell>
          <cell r="AL7">
            <v>197720</v>
          </cell>
        </row>
        <row r="8">
          <cell r="AF8">
            <v>8437.8469347675018</v>
          </cell>
          <cell r="AG8">
            <v>11991.780474926025</v>
          </cell>
          <cell r="AH8">
            <v>12586.812706869378</v>
          </cell>
          <cell r="AI8">
            <v>12316.782822889463</v>
          </cell>
          <cell r="AJ8">
            <v>12169.364716092461</v>
          </cell>
          <cell r="AK8">
            <v>12539.386029769898</v>
          </cell>
          <cell r="AL8">
            <v>12274</v>
          </cell>
        </row>
        <row r="9">
          <cell r="AF9">
            <v>101405.05687037361</v>
          </cell>
          <cell r="AG9">
            <v>109941.79849282801</v>
          </cell>
          <cell r="AH9">
            <v>117411.15422955566</v>
          </cell>
          <cell r="AI9">
            <v>119495.88442105928</v>
          </cell>
          <cell r="AJ9">
            <v>118639.07748182847</v>
          </cell>
          <cell r="AK9">
            <v>123534.6769058288</v>
          </cell>
          <cell r="AL9">
            <v>126391</v>
          </cell>
        </row>
        <row r="10">
          <cell r="AF10">
            <v>27801.452303827598</v>
          </cell>
          <cell r="AG10">
            <v>30444.873673238195</v>
          </cell>
          <cell r="AH10">
            <v>31141.44952194536</v>
          </cell>
          <cell r="AI10">
            <v>32615.968295261038</v>
          </cell>
          <cell r="AJ10">
            <v>33651.570468548292</v>
          </cell>
          <cell r="AK10">
            <v>35834.984710240176</v>
          </cell>
          <cell r="AL10">
            <v>36763</v>
          </cell>
        </row>
        <row r="11">
          <cell r="AF11">
            <v>12917.383106485187</v>
          </cell>
          <cell r="AG11">
            <v>13089.592034282728</v>
          </cell>
          <cell r="AH11">
            <v>13563.726532400771</v>
          </cell>
          <cell r="AI11">
            <v>13762.241706739731</v>
          </cell>
          <cell r="AJ11">
            <v>12946.085388230062</v>
          </cell>
          <cell r="AK11">
            <v>13514.776477635516</v>
          </cell>
          <cell r="AL11">
            <v>13195</v>
          </cell>
        </row>
        <row r="12">
          <cell r="AF12">
            <v>13671.876499520155</v>
          </cell>
          <cell r="AG12">
            <v>17613.271615204463</v>
          </cell>
          <cell r="AH12">
            <v>18769.538546778134</v>
          </cell>
          <cell r="AI12">
            <v>17650.399020458572</v>
          </cell>
          <cell r="AJ12">
            <v>16445.543478583357</v>
          </cell>
          <cell r="AK12">
            <v>16843.870847818413</v>
          </cell>
          <cell r="AL12">
            <v>16830</v>
          </cell>
        </row>
        <row r="13">
          <cell r="AF13">
            <v>23932.303111461206</v>
          </cell>
          <cell r="AG13">
            <v>24290.404803545989</v>
          </cell>
          <cell r="AH13">
            <v>29620.925535285645</v>
          </cell>
          <cell r="AI13">
            <v>31378.460817244559</v>
          </cell>
          <cell r="AJ13">
            <v>31290.743893810966</v>
          </cell>
          <cell r="AK13">
            <v>34824.466022695509</v>
          </cell>
          <cell r="AL13">
            <v>35809</v>
          </cell>
        </row>
        <row r="14">
          <cell r="AF14">
            <v>23045.647629980387</v>
          </cell>
          <cell r="AG14">
            <v>24617.576228608599</v>
          </cell>
          <cell r="AH14">
            <v>24969.295143360458</v>
          </cell>
          <cell r="AI14">
            <v>24623.834272940661</v>
          </cell>
          <cell r="AJ14">
            <v>24368.863169933251</v>
          </cell>
          <cell r="AK14">
            <v>22311.769411192548</v>
          </cell>
          <cell r="AL14">
            <v>23642</v>
          </cell>
        </row>
        <row r="15">
          <cell r="AF15">
            <v>20899</v>
          </cell>
          <cell r="AG15">
            <v>22067</v>
          </cell>
          <cell r="AH15">
            <v>24270</v>
          </cell>
          <cell r="AI15">
            <v>24147</v>
          </cell>
          <cell r="AJ15">
            <v>0</v>
          </cell>
          <cell r="AK15">
            <v>0</v>
          </cell>
          <cell r="AL15">
            <v>0</v>
          </cell>
        </row>
        <row r="16">
          <cell r="AF16">
            <v>1514</v>
          </cell>
          <cell r="AG16">
            <v>2007</v>
          </cell>
          <cell r="AH16">
            <v>911</v>
          </cell>
          <cell r="AI16">
            <v>811.24086663773005</v>
          </cell>
          <cell r="AJ16">
            <v>484.46225667496157</v>
          </cell>
          <cell r="AK16">
            <v>1511.6950059694195</v>
          </cell>
          <cell r="AL16">
            <v>698.69805763708541</v>
          </cell>
        </row>
        <row r="17">
          <cell r="AF17">
            <v>12736.672328860201</v>
          </cell>
          <cell r="AG17">
            <v>15055.488634790168</v>
          </cell>
          <cell r="AH17">
            <v>16302.80224012373</v>
          </cell>
          <cell r="AI17">
            <v>15217.899320052324</v>
          </cell>
          <cell r="AJ17">
            <v>17478.280984087909</v>
          </cell>
          <cell r="AK17">
            <v>17710.653178715576</v>
          </cell>
          <cell r="AL17">
            <v>18808</v>
          </cell>
        </row>
        <row r="18">
          <cell r="AF18">
            <v>39745.221506429254</v>
          </cell>
          <cell r="AG18">
            <v>40717.858786036355</v>
          </cell>
          <cell r="AH18">
            <v>42698.653200798508</v>
          </cell>
          <cell r="AI18">
            <v>43651.81919773759</v>
          </cell>
          <cell r="AJ18">
            <v>44344.975652952278</v>
          </cell>
          <cell r="AK18">
            <v>45499.78814291225</v>
          </cell>
          <cell r="AL18">
            <v>45796</v>
          </cell>
        </row>
        <row r="19">
          <cell r="AF19">
            <v>375193.57110262237</v>
          </cell>
          <cell r="AG19">
            <v>386183.22083153331</v>
          </cell>
          <cell r="AH19">
            <v>410093.52098655328</v>
          </cell>
          <cell r="AI19">
            <v>435945.71724288934</v>
          </cell>
          <cell r="AJ19">
            <v>444425.77829757985</v>
          </cell>
          <cell r="AK19">
            <v>454857.80831284192</v>
          </cell>
          <cell r="AL19">
            <v>462475</v>
          </cell>
        </row>
        <row r="20">
          <cell r="AF20">
            <v>66513.544354954283</v>
          </cell>
          <cell r="AG20">
            <v>64318.529483592356</v>
          </cell>
          <cell r="AH20">
            <v>69046.873729634666</v>
          </cell>
          <cell r="AI20">
            <v>71887.476418547885</v>
          </cell>
          <cell r="AJ20">
            <v>70431.702130425139</v>
          </cell>
          <cell r="AK20">
            <v>71567.607443558256</v>
          </cell>
          <cell r="AL20">
            <v>71931</v>
          </cell>
        </row>
        <row r="21">
          <cell r="AF21">
            <v>14803.897685749089</v>
          </cell>
          <cell r="AG21">
            <v>15949.550854579273</v>
          </cell>
          <cell r="AH21">
            <v>15780.523300352495</v>
          </cell>
          <cell r="AI21">
            <v>16192.275686042392</v>
          </cell>
          <cell r="AJ21">
            <v>16953.911702705522</v>
          </cell>
          <cell r="AK21">
            <v>17320.868327657634</v>
          </cell>
          <cell r="AL21">
            <v>17095</v>
          </cell>
        </row>
        <row r="22">
          <cell r="AF22">
            <v>26901.284287752187</v>
          </cell>
          <cell r="AG22">
            <v>28210.878316993552</v>
          </cell>
          <cell r="AH22">
            <v>30184.925803403501</v>
          </cell>
          <cell r="AI22">
            <v>30906.525226752849</v>
          </cell>
          <cell r="AJ22">
            <v>31224.478479178953</v>
          </cell>
          <cell r="AK22">
            <v>32341.538186270533</v>
          </cell>
          <cell r="AL22">
            <v>33366</v>
          </cell>
        </row>
        <row r="23">
          <cell r="AF23">
            <v>27234.09905548059</v>
          </cell>
          <cell r="AG23">
            <v>28637.625226157106</v>
          </cell>
          <cell r="AH23">
            <v>31354.050955791507</v>
          </cell>
          <cell r="AI23">
            <v>40617.8238821798</v>
          </cell>
          <cell r="AJ23">
            <v>41803.723263716915</v>
          </cell>
          <cell r="AK23">
            <v>43990.44102926043</v>
          </cell>
          <cell r="AL23">
            <v>45209</v>
          </cell>
        </row>
        <row r="24">
          <cell r="AF24">
            <v>34203.99352350249</v>
          </cell>
          <cell r="AG24">
            <v>38659.406673803693</v>
          </cell>
          <cell r="AH24">
            <v>41976.139717946004</v>
          </cell>
          <cell r="AI24">
            <v>43738.426541676941</v>
          </cell>
          <cell r="AJ24">
            <v>43811.961897216839</v>
          </cell>
          <cell r="AK24">
            <v>44898.368917208769</v>
          </cell>
          <cell r="AL24">
            <v>46055</v>
          </cell>
        </row>
        <row r="25">
          <cell r="AF25">
            <v>60144.361433222381</v>
          </cell>
          <cell r="AG25">
            <v>60609.834366290408</v>
          </cell>
          <cell r="AH25">
            <v>66629.828584780902</v>
          </cell>
          <cell r="AI25">
            <v>70053.449638664621</v>
          </cell>
          <cell r="AJ25">
            <v>72656.057309268028</v>
          </cell>
          <cell r="AK25">
            <v>74508.700480800078</v>
          </cell>
          <cell r="AL25">
            <v>74873</v>
          </cell>
        </row>
        <row r="26">
          <cell r="AF26">
            <v>59118.90310611864</v>
          </cell>
          <cell r="AG26">
            <v>61747.408764699496</v>
          </cell>
          <cell r="AH26">
            <v>62704.762557730712</v>
          </cell>
          <cell r="AI26">
            <v>67129.833741325681</v>
          </cell>
          <cell r="AJ26">
            <v>70480.681989547622</v>
          </cell>
          <cell r="AK26">
            <v>71481.22723678319</v>
          </cell>
          <cell r="AL26">
            <v>71582</v>
          </cell>
        </row>
        <row r="27">
          <cell r="AF27">
            <v>76586.231824965362</v>
          </cell>
          <cell r="AG27">
            <v>77909.02453061963</v>
          </cell>
          <cell r="AH27">
            <v>82239.352672659952</v>
          </cell>
          <cell r="AI27">
            <v>85913.519439057098</v>
          </cell>
          <cell r="AJ27">
            <v>87170.474399176033</v>
          </cell>
          <cell r="AK27">
            <v>89517.015577000129</v>
          </cell>
          <cell r="AL27">
            <v>93247</v>
          </cell>
        </row>
        <row r="28">
          <cell r="AF28">
            <v>9753.6144085141204</v>
          </cell>
          <cell r="AG28">
            <v>9985.2156772877188</v>
          </cell>
          <cell r="AH28">
            <v>10197.383755779165</v>
          </cell>
          <cell r="AI28">
            <v>10500.580007347404</v>
          </cell>
          <cell r="AJ28">
            <v>10807.706094230627</v>
          </cell>
          <cell r="AK28">
            <v>10832.697998921856</v>
          </cell>
          <cell r="AL28">
            <v>11205</v>
          </cell>
        </row>
        <row r="29">
          <cell r="AF29">
            <v>634877.47588035534</v>
          </cell>
          <cell r="AG29">
            <v>664448.94680830964</v>
          </cell>
          <cell r="AH29">
            <v>706247.20242408197</v>
          </cell>
          <cell r="AI29">
            <v>725237.94751150068</v>
          </cell>
          <cell r="AJ29">
            <v>751934.38629089354</v>
          </cell>
          <cell r="AK29">
            <v>766887.38940409478</v>
          </cell>
          <cell r="AL29">
            <v>789782</v>
          </cell>
        </row>
        <row r="31">
          <cell r="AF31">
            <v>714992.29485228588</v>
          </cell>
          <cell r="AL31">
            <v>902860</v>
          </cell>
        </row>
        <row r="32">
          <cell r="AG32">
            <v>565254.50260284566</v>
          </cell>
          <cell r="AH32">
            <v>601358.11787804996</v>
          </cell>
          <cell r="AI32">
            <v>628398.476689175</v>
          </cell>
          <cell r="AJ32">
            <v>639431.22864058765</v>
          </cell>
          <cell r="AK32">
            <v>656429.77850266767</v>
          </cell>
          <cell r="AL32">
            <v>668129.09740908269</v>
          </cell>
        </row>
        <row r="33">
          <cell r="AF33">
            <v>618137.96273377596</v>
          </cell>
          <cell r="AL33">
            <v>780763.7947106387</v>
          </cell>
        </row>
      </sheetData>
      <sheetData sheetId="1">
        <row r="4">
          <cell r="AM4">
            <v>-12.5</v>
          </cell>
          <cell r="AN4">
            <v>13.1</v>
          </cell>
          <cell r="AO4">
            <v>2.4</v>
          </cell>
          <cell r="AP4">
            <v>-4.5999999999999996</v>
          </cell>
          <cell r="AQ4">
            <v>-6.9</v>
          </cell>
        </row>
        <row r="5">
          <cell r="AM5">
            <v>-13.7</v>
          </cell>
          <cell r="AN5">
            <v>15.2</v>
          </cell>
          <cell r="AO5">
            <v>3.7</v>
          </cell>
          <cell r="AP5">
            <v>-5.8</v>
          </cell>
          <cell r="AQ5">
            <v>-8.6</v>
          </cell>
        </row>
        <row r="6">
          <cell r="AM6">
            <v>1.1000000000000001</v>
          </cell>
          <cell r="AN6">
            <v>-8.3000000000000007</v>
          </cell>
          <cell r="AO6">
            <v>-11</v>
          </cell>
          <cell r="AP6">
            <v>8.3000000000000007</v>
          </cell>
          <cell r="AQ6">
            <v>12.7</v>
          </cell>
        </row>
        <row r="7">
          <cell r="AM7">
            <v>0.6</v>
          </cell>
          <cell r="AN7">
            <v>3.6</v>
          </cell>
          <cell r="AO7">
            <v>3</v>
          </cell>
          <cell r="AP7">
            <v>3.6</v>
          </cell>
          <cell r="AQ7">
            <v>-3.8</v>
          </cell>
        </row>
        <row r="8">
          <cell r="AM8">
            <v>0.1</v>
          </cell>
          <cell r="AN8">
            <v>17.100000000000001</v>
          </cell>
          <cell r="AO8">
            <v>4.4000000000000004</v>
          </cell>
          <cell r="AP8">
            <v>2.4</v>
          </cell>
          <cell r="AQ8">
            <v>5</v>
          </cell>
        </row>
        <row r="9">
          <cell r="AM9">
            <v>0.1</v>
          </cell>
          <cell r="AN9">
            <v>2.5</v>
          </cell>
          <cell r="AO9">
            <v>3.5</v>
          </cell>
          <cell r="AP9">
            <v>2.8</v>
          </cell>
          <cell r="AQ9">
            <v>-5.3</v>
          </cell>
        </row>
        <row r="10">
          <cell r="AM10">
            <v>1.5</v>
          </cell>
          <cell r="AN10">
            <v>3.4</v>
          </cell>
          <cell r="AO10">
            <v>2.4</v>
          </cell>
          <cell r="AP10">
            <v>1.1000000000000001</v>
          </cell>
          <cell r="AQ10">
            <v>1.1000000000000001</v>
          </cell>
        </row>
        <row r="11">
          <cell r="AM11">
            <v>1.8</v>
          </cell>
          <cell r="AN11">
            <v>3.5</v>
          </cell>
          <cell r="AO11">
            <v>3.1</v>
          </cell>
          <cell r="AP11">
            <v>3.1</v>
          </cell>
          <cell r="AQ11">
            <v>-10.6</v>
          </cell>
        </row>
        <row r="12">
          <cell r="AM12">
            <v>-0.4</v>
          </cell>
          <cell r="AN12">
            <v>4.5999999999999996</v>
          </cell>
          <cell r="AO12">
            <v>4.5</v>
          </cell>
          <cell r="AP12">
            <v>5.6</v>
          </cell>
          <cell r="AQ12">
            <v>8.8000000000000007</v>
          </cell>
        </row>
        <row r="13">
          <cell r="AM13">
            <v>2.2000000000000002</v>
          </cell>
          <cell r="AN13">
            <v>2.2000000000000002</v>
          </cell>
          <cell r="AO13">
            <v>6.7</v>
          </cell>
          <cell r="AP13">
            <v>4.7</v>
          </cell>
          <cell r="AQ13">
            <v>-18.2</v>
          </cell>
        </row>
        <row r="14">
          <cell r="AM14">
            <v>-6.2</v>
          </cell>
          <cell r="AN14">
            <v>-1.6</v>
          </cell>
          <cell r="AO14">
            <v>0.4</v>
          </cell>
          <cell r="AP14">
            <v>0.7</v>
          </cell>
          <cell r="AQ14">
            <v>-7.7</v>
          </cell>
        </row>
        <row r="15"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</row>
        <row r="16"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</row>
        <row r="17">
          <cell r="AM17">
            <v>2.5</v>
          </cell>
          <cell r="AN17">
            <v>3.3</v>
          </cell>
          <cell r="AO17">
            <v>5.3</v>
          </cell>
          <cell r="AP17">
            <v>13.2</v>
          </cell>
          <cell r="AQ17">
            <v>-3.1</v>
          </cell>
        </row>
        <row r="18">
          <cell r="AM18">
            <v>1.6</v>
          </cell>
          <cell r="AN18">
            <v>1.8</v>
          </cell>
          <cell r="AO18">
            <v>0.1</v>
          </cell>
          <cell r="AP18">
            <v>1.9</v>
          </cell>
          <cell r="AQ18">
            <v>-3.8</v>
          </cell>
        </row>
        <row r="19">
          <cell r="AM19">
            <v>2.9</v>
          </cell>
          <cell r="AN19">
            <v>2.8</v>
          </cell>
          <cell r="AO19">
            <v>3.1</v>
          </cell>
          <cell r="AP19">
            <v>4</v>
          </cell>
          <cell r="AQ19">
            <v>-7.1</v>
          </cell>
        </row>
        <row r="20">
          <cell r="AM20">
            <v>5.3</v>
          </cell>
          <cell r="AN20">
            <v>3.2</v>
          </cell>
          <cell r="AO20">
            <v>2.2999999999999998</v>
          </cell>
          <cell r="AP20">
            <v>2.4</v>
          </cell>
          <cell r="AQ20">
            <v>-10.7</v>
          </cell>
        </row>
        <row r="21">
          <cell r="AM21">
            <v>3.6</v>
          </cell>
          <cell r="AN21">
            <v>11.5</v>
          </cell>
          <cell r="AO21">
            <v>6</v>
          </cell>
          <cell r="AP21">
            <v>3.7</v>
          </cell>
          <cell r="AQ21">
            <v>-55.9</v>
          </cell>
        </row>
        <row r="22">
          <cell r="AM22">
            <v>1.4</v>
          </cell>
          <cell r="AN22">
            <v>3.7</v>
          </cell>
          <cell r="AO22">
            <v>3.7</v>
          </cell>
          <cell r="AP22">
            <v>6.6</v>
          </cell>
          <cell r="AQ22">
            <v>-32</v>
          </cell>
        </row>
        <row r="23">
          <cell r="AM23">
            <v>6.9</v>
          </cell>
          <cell r="AN23">
            <v>0.8</v>
          </cell>
          <cell r="AO23">
            <v>2.8</v>
          </cell>
          <cell r="AP23">
            <v>2.4</v>
          </cell>
          <cell r="AQ23">
            <v>-1.9</v>
          </cell>
        </row>
        <row r="24">
          <cell r="AM24">
            <v>0.2</v>
          </cell>
          <cell r="AN24">
            <v>3.8</v>
          </cell>
          <cell r="AO24">
            <v>3.4</v>
          </cell>
          <cell r="AP24">
            <v>4</v>
          </cell>
          <cell r="AQ24">
            <v>-0.6</v>
          </cell>
        </row>
        <row r="25">
          <cell r="AM25">
            <v>1.6</v>
          </cell>
          <cell r="AN25">
            <v>2.4</v>
          </cell>
          <cell r="AO25">
            <v>2.2000000000000002</v>
          </cell>
          <cell r="AP25">
            <v>5</v>
          </cell>
          <cell r="AQ25">
            <v>2.2999999999999998</v>
          </cell>
        </row>
        <row r="26">
          <cell r="AM26">
            <v>1.4</v>
          </cell>
          <cell r="AN26">
            <v>-0.9</v>
          </cell>
          <cell r="AO26">
            <v>0.7</v>
          </cell>
          <cell r="AP26">
            <v>2.4</v>
          </cell>
          <cell r="AQ26">
            <v>1.2</v>
          </cell>
        </row>
        <row r="27">
          <cell r="AM27">
            <v>4.4000000000000004</v>
          </cell>
          <cell r="AN27">
            <v>3.6</v>
          </cell>
          <cell r="AO27">
            <v>5.3</v>
          </cell>
          <cell r="AP27">
            <v>5.0999999999999996</v>
          </cell>
          <cell r="AQ27">
            <v>-0.9</v>
          </cell>
        </row>
        <row r="28">
          <cell r="AM28">
            <v>3</v>
          </cell>
          <cell r="AN28">
            <v>1</v>
          </cell>
          <cell r="AO28">
            <v>1.6</v>
          </cell>
          <cell r="AP28">
            <v>2.9</v>
          </cell>
          <cell r="AQ28">
            <v>-7.1</v>
          </cell>
        </row>
        <row r="29">
          <cell r="AM29">
            <v>0.1</v>
          </cell>
          <cell r="AN29">
            <v>4.4000000000000004</v>
          </cell>
          <cell r="AO29">
            <v>3</v>
          </cell>
          <cell r="AP29">
            <v>2.7</v>
          </cell>
          <cell r="AQ29">
            <v>-6.1</v>
          </cell>
        </row>
        <row r="31">
          <cell r="AM31">
            <v>1.1000000000000001</v>
          </cell>
          <cell r="AN31">
            <v>4.2</v>
          </cell>
          <cell r="AO31">
            <v>3.1</v>
          </cell>
          <cell r="AP31">
            <v>2.6</v>
          </cell>
          <cell r="AQ31">
            <v>-6.3</v>
          </cell>
        </row>
        <row r="32">
          <cell r="AM32">
            <v>3</v>
          </cell>
          <cell r="AN32">
            <v>2.9</v>
          </cell>
          <cell r="AO32">
            <v>3.1</v>
          </cell>
          <cell r="AP32">
            <v>3.7</v>
          </cell>
          <cell r="AQ32">
            <v>-6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x courants"/>
      <sheetName val="PIB_3apr"/>
      <sheetName val="VA par secteur"/>
      <sheetName val="Par_VA"/>
      <sheetName val="composition de la VA par SI"/>
      <sheetName val="Charges et ressources du tresor"/>
    </sheetNames>
    <sheetDataSet>
      <sheetData sheetId="0">
        <row r="4">
          <cell r="AG4">
            <v>101558</v>
          </cell>
          <cell r="AH4">
            <v>107594</v>
          </cell>
          <cell r="AI4">
            <v>104540</v>
          </cell>
          <cell r="AJ4">
            <v>120228</v>
          </cell>
          <cell r="AK4">
            <v>107905</v>
          </cell>
          <cell r="AL4">
            <v>124759</v>
          </cell>
          <cell r="AM4">
            <v>121554</v>
          </cell>
          <cell r="AN4">
            <v>131419</v>
          </cell>
          <cell r="AO4">
            <v>135418</v>
          </cell>
          <cell r="AP4">
            <v>140019</v>
          </cell>
          <cell r="AQ4">
            <v>127281</v>
          </cell>
        </row>
        <row r="5">
          <cell r="AG5">
            <v>96374</v>
          </cell>
          <cell r="AH5">
            <v>100251</v>
          </cell>
          <cell r="AI5">
            <v>97582</v>
          </cell>
          <cell r="AJ5">
            <v>112195</v>
          </cell>
          <cell r="AK5">
            <v>99167</v>
          </cell>
          <cell r="AL5">
            <v>114841</v>
          </cell>
          <cell r="AM5">
            <v>110549</v>
          </cell>
          <cell r="AN5">
            <v>120092</v>
          </cell>
          <cell r="AO5">
            <v>124083</v>
          </cell>
          <cell r="AP5">
            <v>128643</v>
          </cell>
          <cell r="AQ5">
            <v>116317</v>
          </cell>
        </row>
        <row r="6">
          <cell r="AG6">
            <v>5184</v>
          </cell>
          <cell r="AH6">
            <v>7343</v>
          </cell>
          <cell r="AI6">
            <v>6958</v>
          </cell>
          <cell r="AJ6">
            <v>8033</v>
          </cell>
          <cell r="AK6">
            <v>8738</v>
          </cell>
          <cell r="AL6">
            <v>9918</v>
          </cell>
          <cell r="AM6">
            <v>11005</v>
          </cell>
          <cell r="AN6">
            <v>11327</v>
          </cell>
          <cell r="AO6">
            <v>11335</v>
          </cell>
          <cell r="AP6">
            <v>11376</v>
          </cell>
          <cell r="AQ6">
            <v>10964</v>
          </cell>
        </row>
        <row r="7">
          <cell r="AG7">
            <v>201314</v>
          </cell>
          <cell r="AH7">
            <v>218240</v>
          </cell>
          <cell r="AI7">
            <v>223903</v>
          </cell>
          <cell r="AJ7">
            <v>234973</v>
          </cell>
          <cell r="AK7">
            <v>245138</v>
          </cell>
          <cell r="AL7">
            <v>257796</v>
          </cell>
          <cell r="AM7">
            <v>262348</v>
          </cell>
          <cell r="AN7">
            <v>278087</v>
          </cell>
          <cell r="AO7">
            <v>286801</v>
          </cell>
          <cell r="AP7">
            <v>291938</v>
          </cell>
          <cell r="AQ7">
            <v>284716</v>
          </cell>
        </row>
        <row r="8">
          <cell r="AG8">
            <v>22632</v>
          </cell>
          <cell r="AH8">
            <v>31650</v>
          </cell>
          <cell r="AI8">
            <v>33420</v>
          </cell>
          <cell r="AJ8">
            <v>30027</v>
          </cell>
          <cell r="AK8">
            <v>22691</v>
          </cell>
          <cell r="AL8">
            <v>22692</v>
          </cell>
          <cell r="AM8">
            <v>20638</v>
          </cell>
          <cell r="AN8">
            <v>24483</v>
          </cell>
          <cell r="AO8">
            <v>25455</v>
          </cell>
          <cell r="AP8">
            <v>26337</v>
          </cell>
          <cell r="AQ8">
            <v>24721</v>
          </cell>
        </row>
        <row r="9">
          <cell r="AG9">
            <v>122330</v>
          </cell>
          <cell r="AH9">
            <v>127057</v>
          </cell>
          <cell r="AI9">
            <v>129146</v>
          </cell>
          <cell r="AJ9">
            <v>139296</v>
          </cell>
          <cell r="AK9">
            <v>152599</v>
          </cell>
          <cell r="AL9">
            <v>159425</v>
          </cell>
          <cell r="AM9">
            <v>158855</v>
          </cell>
          <cell r="AN9">
            <v>166888</v>
          </cell>
          <cell r="AO9">
            <v>173754</v>
          </cell>
          <cell r="AP9">
            <v>171735</v>
          </cell>
          <cell r="AQ9">
            <v>166382</v>
          </cell>
        </row>
        <row r="10">
          <cell r="AG10">
            <v>39161</v>
          </cell>
          <cell r="AH10">
            <v>38628</v>
          </cell>
          <cell r="AI10">
            <v>41510</v>
          </cell>
          <cell r="AJ10">
            <v>51616</v>
          </cell>
          <cell r="AK10">
            <v>57456</v>
          </cell>
          <cell r="AL10">
            <v>59417</v>
          </cell>
          <cell r="AM10">
            <v>56834</v>
          </cell>
          <cell r="AN10">
            <v>62825</v>
          </cell>
          <cell r="AO10">
            <v>62981</v>
          </cell>
          <cell r="AP10">
            <v>56385</v>
          </cell>
          <cell r="AQ10">
            <v>62426</v>
          </cell>
        </row>
        <row r="11">
          <cell r="AG11">
            <v>15046</v>
          </cell>
          <cell r="AH11">
            <v>15305</v>
          </cell>
          <cell r="AI11">
            <v>15058</v>
          </cell>
          <cell r="AJ11">
            <v>14319</v>
          </cell>
          <cell r="AK11">
            <v>16280</v>
          </cell>
          <cell r="AL11">
            <v>16105</v>
          </cell>
          <cell r="AM11">
            <v>17165</v>
          </cell>
          <cell r="AN11">
            <v>17739</v>
          </cell>
          <cell r="AO11">
            <v>18541</v>
          </cell>
          <cell r="AP11">
            <v>19773</v>
          </cell>
          <cell r="AQ11">
            <v>18056</v>
          </cell>
        </row>
        <row r="12">
          <cell r="AG12">
            <v>16680</v>
          </cell>
          <cell r="AH12">
            <v>17828</v>
          </cell>
          <cell r="AI12">
            <v>14415</v>
          </cell>
          <cell r="AJ12">
            <v>14987</v>
          </cell>
          <cell r="AK12">
            <v>19250</v>
          </cell>
          <cell r="AL12">
            <v>21609</v>
          </cell>
          <cell r="AM12">
            <v>22358</v>
          </cell>
          <cell r="AN12">
            <v>22371</v>
          </cell>
          <cell r="AO12">
            <v>25769</v>
          </cell>
          <cell r="AP12">
            <v>25666</v>
          </cell>
          <cell r="AQ12">
            <v>26422</v>
          </cell>
        </row>
        <row r="13">
          <cell r="AG13">
            <v>24566</v>
          </cell>
          <cell r="AH13">
            <v>27758</v>
          </cell>
          <cell r="AI13">
            <v>31122</v>
          </cell>
          <cell r="AJ13">
            <v>32099</v>
          </cell>
          <cell r="AK13">
            <v>35502</v>
          </cell>
          <cell r="AL13">
            <v>35453</v>
          </cell>
          <cell r="AM13">
            <v>36781</v>
          </cell>
          <cell r="AN13">
            <v>38741</v>
          </cell>
          <cell r="AO13">
            <v>41323</v>
          </cell>
          <cell r="AP13">
            <v>43750</v>
          </cell>
          <cell r="AQ13">
            <v>34444</v>
          </cell>
        </row>
        <row r="14">
          <cell r="AG14">
            <v>26877</v>
          </cell>
          <cell r="AH14">
            <v>27538</v>
          </cell>
          <cell r="AI14">
            <v>27041</v>
          </cell>
          <cell r="AJ14">
            <v>26275</v>
          </cell>
          <cell r="AK14">
            <v>24111</v>
          </cell>
          <cell r="AL14">
            <v>26841</v>
          </cell>
          <cell r="AM14">
            <v>25717</v>
          </cell>
          <cell r="AN14">
            <v>25212</v>
          </cell>
          <cell r="AO14">
            <v>25140</v>
          </cell>
          <cell r="AP14">
            <v>26161</v>
          </cell>
          <cell r="AQ14">
            <v>25034</v>
          </cell>
        </row>
        <row r="15">
          <cell r="AG15">
            <v>23318</v>
          </cell>
          <cell r="AH15">
            <v>25224</v>
          </cell>
          <cell r="AI15">
            <v>25477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</row>
        <row r="16">
          <cell r="AG16">
            <v>3559</v>
          </cell>
          <cell r="AH16">
            <v>2314</v>
          </cell>
          <cell r="AI16">
            <v>1564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</row>
        <row r="17">
          <cell r="AG17">
            <v>14931</v>
          </cell>
          <cell r="AH17">
            <v>13930</v>
          </cell>
          <cell r="AI17">
            <v>12657</v>
          </cell>
          <cell r="AJ17">
            <v>15269</v>
          </cell>
          <cell r="AK17">
            <v>16272</v>
          </cell>
          <cell r="AL17">
            <v>21095</v>
          </cell>
          <cell r="AM17">
            <v>24980</v>
          </cell>
          <cell r="AN17">
            <v>27021</v>
          </cell>
          <cell r="AO17">
            <v>27906</v>
          </cell>
          <cell r="AP17">
            <v>32081</v>
          </cell>
          <cell r="AQ17">
            <v>32946</v>
          </cell>
        </row>
        <row r="18">
          <cell r="AG18">
            <v>41421</v>
          </cell>
          <cell r="AH18">
            <v>45603</v>
          </cell>
          <cell r="AI18">
            <v>48680</v>
          </cell>
          <cell r="AJ18">
            <v>50381</v>
          </cell>
          <cell r="AK18">
            <v>53576</v>
          </cell>
          <cell r="AL18">
            <v>54584</v>
          </cell>
          <cell r="AM18">
            <v>57875</v>
          </cell>
          <cell r="AN18">
            <v>59695</v>
          </cell>
          <cell r="AO18">
            <v>59686</v>
          </cell>
          <cell r="AP18">
            <v>61785</v>
          </cell>
          <cell r="AQ18">
            <v>60667</v>
          </cell>
        </row>
        <row r="19">
          <cell r="AG19">
            <v>400440</v>
          </cell>
          <cell r="AH19">
            <v>429475</v>
          </cell>
          <cell r="AI19">
            <v>453370</v>
          </cell>
          <cell r="AJ19">
            <v>463212</v>
          </cell>
          <cell r="AK19">
            <v>477665</v>
          </cell>
          <cell r="AL19">
            <v>491424</v>
          </cell>
          <cell r="AM19">
            <v>510699</v>
          </cell>
          <cell r="AN19">
            <v>531382</v>
          </cell>
          <cell r="AO19">
            <v>555797</v>
          </cell>
          <cell r="AP19">
            <v>587701</v>
          </cell>
          <cell r="AQ19">
            <v>553714</v>
          </cell>
        </row>
        <row r="20">
          <cell r="AG20">
            <v>66055</v>
          </cell>
          <cell r="AH20">
            <v>72022</v>
          </cell>
          <cell r="AI20">
            <v>77133</v>
          </cell>
          <cell r="AJ20">
            <v>75832</v>
          </cell>
          <cell r="AK20">
            <v>77157</v>
          </cell>
          <cell r="AL20">
            <v>76968</v>
          </cell>
          <cell r="AM20">
            <v>81775</v>
          </cell>
          <cell r="AN20">
            <v>84011</v>
          </cell>
          <cell r="AO20">
            <v>87812</v>
          </cell>
          <cell r="AP20">
            <v>91201</v>
          </cell>
          <cell r="AQ20">
            <v>81261</v>
          </cell>
        </row>
        <row r="21">
          <cell r="AG21">
            <v>17268</v>
          </cell>
          <cell r="AH21">
            <v>17438</v>
          </cell>
          <cell r="AI21">
            <v>18326</v>
          </cell>
          <cell r="AJ21">
            <v>19728</v>
          </cell>
          <cell r="AK21">
            <v>20998</v>
          </cell>
          <cell r="AL21">
            <v>21175</v>
          </cell>
          <cell r="AM21">
            <v>22485</v>
          </cell>
          <cell r="AN21">
            <v>26659</v>
          </cell>
          <cell r="AO21">
            <v>28808</v>
          </cell>
          <cell r="AP21">
            <v>30338</v>
          </cell>
          <cell r="AQ21">
            <v>13418</v>
          </cell>
        </row>
        <row r="22">
          <cell r="AG22">
            <v>28053</v>
          </cell>
          <cell r="AH22">
            <v>27901</v>
          </cell>
          <cell r="AI22">
            <v>29453</v>
          </cell>
          <cell r="AJ22">
            <v>30524</v>
          </cell>
          <cell r="AK22">
            <v>32679</v>
          </cell>
          <cell r="AL22">
            <v>36290</v>
          </cell>
          <cell r="AM22">
            <v>37997</v>
          </cell>
          <cell r="AN22">
            <v>40898</v>
          </cell>
          <cell r="AO22">
            <v>42837</v>
          </cell>
          <cell r="AP22">
            <v>47818</v>
          </cell>
          <cell r="AQ22">
            <v>34732</v>
          </cell>
        </row>
        <row r="23">
          <cell r="AG23">
            <v>27853</v>
          </cell>
          <cell r="AH23">
            <v>28109</v>
          </cell>
          <cell r="AI23">
            <v>26373</v>
          </cell>
          <cell r="AJ23">
            <v>23017</v>
          </cell>
          <cell r="AK23">
            <v>22203</v>
          </cell>
          <cell r="AL23">
            <v>21298</v>
          </cell>
          <cell r="AM23">
            <v>21239</v>
          </cell>
          <cell r="AN23">
            <v>21175</v>
          </cell>
          <cell r="AO23">
            <v>21615</v>
          </cell>
          <cell r="AP23">
            <v>22351</v>
          </cell>
          <cell r="AQ23">
            <v>21855</v>
          </cell>
        </row>
        <row r="24">
          <cell r="AG24">
            <v>39222</v>
          </cell>
          <cell r="AH24">
            <v>41088</v>
          </cell>
          <cell r="AI24">
            <v>43420</v>
          </cell>
          <cell r="AJ24">
            <v>42989</v>
          </cell>
          <cell r="AK24">
            <v>44003</v>
          </cell>
          <cell r="AL24">
            <v>46868</v>
          </cell>
          <cell r="AM24">
            <v>46602</v>
          </cell>
          <cell r="AN24">
            <v>48529</v>
          </cell>
          <cell r="AO24">
            <v>50872</v>
          </cell>
          <cell r="AP24">
            <v>53115</v>
          </cell>
          <cell r="AQ24">
            <v>53558</v>
          </cell>
        </row>
        <row r="25">
          <cell r="AG25">
            <v>63731</v>
          </cell>
          <cell r="AH25">
            <v>74383</v>
          </cell>
          <cell r="AI25">
            <v>79431</v>
          </cell>
          <cell r="AJ25">
            <v>84200</v>
          </cell>
          <cell r="AK25">
            <v>88038</v>
          </cell>
          <cell r="AL25">
            <v>90630</v>
          </cell>
          <cell r="AM25">
            <v>93491</v>
          </cell>
          <cell r="AN25">
            <v>97356</v>
          </cell>
          <cell r="AO25">
            <v>101225</v>
          </cell>
          <cell r="AP25">
            <v>107896</v>
          </cell>
          <cell r="AQ25">
            <v>112649</v>
          </cell>
        </row>
        <row r="26">
          <cell r="AG26">
            <v>64627</v>
          </cell>
          <cell r="AH26">
            <v>68797</v>
          </cell>
          <cell r="AI26">
            <v>74345</v>
          </cell>
          <cell r="AJ26">
            <v>79318</v>
          </cell>
          <cell r="AK26">
            <v>81053</v>
          </cell>
          <cell r="AL26">
            <v>81816</v>
          </cell>
          <cell r="AM26">
            <v>83603</v>
          </cell>
          <cell r="AN26">
            <v>83555</v>
          </cell>
          <cell r="AO26">
            <v>84900</v>
          </cell>
          <cell r="AP26">
            <v>87813</v>
          </cell>
          <cell r="AQ26">
            <v>89870</v>
          </cell>
        </row>
        <row r="27">
          <cell r="AG27">
            <v>82383</v>
          </cell>
          <cell r="AH27">
            <v>88100</v>
          </cell>
          <cell r="AI27">
            <v>92820</v>
          </cell>
          <cell r="AJ27">
            <v>95063</v>
          </cell>
          <cell r="AK27">
            <v>98513</v>
          </cell>
          <cell r="AL27">
            <v>102832</v>
          </cell>
          <cell r="AM27">
            <v>109432</v>
          </cell>
          <cell r="AN27">
            <v>114878</v>
          </cell>
          <cell r="AO27">
            <v>123237</v>
          </cell>
          <cell r="AP27">
            <v>132015</v>
          </cell>
          <cell r="AQ27">
            <v>132164</v>
          </cell>
        </row>
        <row r="28">
          <cell r="AG28">
            <v>11248</v>
          </cell>
          <cell r="AH28">
            <v>11637</v>
          </cell>
          <cell r="AI28">
            <v>12069</v>
          </cell>
          <cell r="AJ28">
            <v>12541</v>
          </cell>
          <cell r="AK28">
            <v>13021</v>
          </cell>
          <cell r="AL28">
            <v>13547</v>
          </cell>
          <cell r="AM28">
            <v>14075</v>
          </cell>
          <cell r="AN28">
            <v>14321</v>
          </cell>
          <cell r="AO28">
            <v>14491</v>
          </cell>
          <cell r="AP28">
            <v>15154</v>
          </cell>
          <cell r="AQ28">
            <v>14207</v>
          </cell>
        </row>
        <row r="29">
          <cell r="AG29">
            <v>703312</v>
          </cell>
          <cell r="AH29">
            <v>755309</v>
          </cell>
          <cell r="AI29">
            <v>781813</v>
          </cell>
          <cell r="AJ29">
            <v>818413</v>
          </cell>
          <cell r="AK29">
            <v>830708</v>
          </cell>
          <cell r="AL29">
            <v>873979</v>
          </cell>
          <cell r="AM29">
            <v>894601</v>
          </cell>
          <cell r="AN29">
            <v>940888</v>
          </cell>
          <cell r="AO29">
            <v>978016</v>
          </cell>
          <cell r="AP29">
            <v>1019658</v>
          </cell>
          <cell r="AQ29">
            <v>965711</v>
          </cell>
        </row>
        <row r="31">
          <cell r="AG31">
            <v>784624</v>
          </cell>
          <cell r="AH31">
            <v>820077</v>
          </cell>
          <cell r="AI31">
            <v>847881</v>
          </cell>
          <cell r="AJ31">
            <v>897923</v>
          </cell>
          <cell r="AK31">
            <v>925376</v>
          </cell>
          <cell r="AL31">
            <v>987950</v>
          </cell>
          <cell r="AM31">
            <v>1013229</v>
          </cell>
          <cell r="AN31">
            <v>1063045</v>
          </cell>
          <cell r="AO31">
            <v>1108463</v>
          </cell>
          <cell r="AP31">
            <v>1152806</v>
          </cell>
          <cell r="AQ31">
            <v>1089521</v>
          </cell>
        </row>
        <row r="32">
          <cell r="AG32">
            <v>606938</v>
          </cell>
          <cell r="AH32">
            <v>655058</v>
          </cell>
          <cell r="AI32">
            <v>684231</v>
          </cell>
          <cell r="AJ32">
            <v>706218</v>
          </cell>
          <cell r="AK32">
            <v>731541</v>
          </cell>
          <cell r="AL32">
            <v>759138</v>
          </cell>
          <cell r="AM32">
            <v>784052</v>
          </cell>
          <cell r="AN32">
            <v>820796</v>
          </cell>
          <cell r="AO32">
            <v>853933</v>
          </cell>
          <cell r="AP32">
            <v>891015</v>
          </cell>
          <cell r="AQ32">
            <v>849394</v>
          </cell>
        </row>
        <row r="33">
          <cell r="AG33">
            <v>688250</v>
          </cell>
          <cell r="AH33">
            <v>719826</v>
          </cell>
          <cell r="AI33">
            <v>750299</v>
          </cell>
          <cell r="AJ33">
            <v>785728</v>
          </cell>
          <cell r="AK33">
            <v>826209</v>
          </cell>
          <cell r="AL33">
            <v>873109</v>
          </cell>
          <cell r="AM33">
            <v>902680</v>
          </cell>
          <cell r="AN33">
            <v>942953</v>
          </cell>
          <cell r="AO33">
            <v>984380</v>
          </cell>
          <cell r="AP33">
            <v>1024163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x courants"/>
      <sheetName val="Evolution en valeur"/>
      <sheetName val="Evolution (en volume)"/>
      <sheetName val="prix chaînés"/>
      <sheetName val="contribution"/>
      <sheetName val="prix constant"/>
      <sheetName val="Feuil1"/>
    </sheetNames>
    <sheetDataSet>
      <sheetData sheetId="0">
        <row r="5">
          <cell r="AG5">
            <v>784624</v>
          </cell>
          <cell r="AH5">
            <v>820077</v>
          </cell>
          <cell r="AI5">
            <v>847881</v>
          </cell>
          <cell r="AJ5">
            <v>897923</v>
          </cell>
          <cell r="AK5">
            <v>925376</v>
          </cell>
          <cell r="AL5">
            <v>987950</v>
          </cell>
          <cell r="AM5">
            <v>1013229</v>
          </cell>
          <cell r="AN5">
            <v>1063045</v>
          </cell>
          <cell r="AO5">
            <v>1108463</v>
          </cell>
          <cell r="AP5">
            <v>1152806</v>
          </cell>
          <cell r="AQ5">
            <v>1089521</v>
          </cell>
        </row>
        <row r="6">
          <cell r="AG6">
            <v>337503</v>
          </cell>
          <cell r="AH6">
            <v>399597</v>
          </cell>
          <cell r="AI6">
            <v>425597</v>
          </cell>
          <cell r="AJ6">
            <v>424205</v>
          </cell>
          <cell r="AK6">
            <v>436221</v>
          </cell>
          <cell r="AL6">
            <v>418871</v>
          </cell>
          <cell r="AM6">
            <v>461111</v>
          </cell>
          <cell r="AN6">
            <v>497243</v>
          </cell>
          <cell r="AO6">
            <v>545345</v>
          </cell>
          <cell r="AP6">
            <v>552293</v>
          </cell>
          <cell r="AQ6">
            <v>463649</v>
          </cell>
        </row>
        <row r="9">
          <cell r="AG9">
            <v>601863</v>
          </cell>
          <cell r="AH9">
            <v>641708</v>
          </cell>
          <cell r="AI9">
            <v>680397</v>
          </cell>
          <cell r="AJ9">
            <v>716454</v>
          </cell>
          <cell r="AK9">
            <v>740019</v>
          </cell>
          <cell r="AL9">
            <v>758716</v>
          </cell>
          <cell r="AM9">
            <v>787950</v>
          </cell>
          <cell r="AN9">
            <v>817775</v>
          </cell>
          <cell r="AO9">
            <v>853732</v>
          </cell>
          <cell r="AP9">
            <v>883619</v>
          </cell>
          <cell r="AQ9">
            <v>862674</v>
          </cell>
        </row>
        <row r="10">
          <cell r="AG10">
            <v>457983</v>
          </cell>
          <cell r="AH10">
            <v>484614</v>
          </cell>
          <cell r="AI10">
            <v>508124</v>
          </cell>
          <cell r="AJ10">
            <v>533903</v>
          </cell>
          <cell r="AK10">
            <v>550793</v>
          </cell>
          <cell r="AL10">
            <v>562842</v>
          </cell>
          <cell r="AM10">
            <v>586461</v>
          </cell>
          <cell r="AN10">
            <v>609560</v>
          </cell>
          <cell r="AO10">
            <v>636799</v>
          </cell>
          <cell r="AP10">
            <v>654114</v>
          </cell>
          <cell r="AQ10">
            <v>628081</v>
          </cell>
        </row>
        <row r="11">
          <cell r="AG11">
            <v>140823</v>
          </cell>
          <cell r="AH11">
            <v>153360</v>
          </cell>
          <cell r="AI11">
            <v>168190</v>
          </cell>
          <cell r="AJ11">
            <v>178309</v>
          </cell>
          <cell r="AK11">
            <v>184303</v>
          </cell>
          <cell r="AL11">
            <v>190450</v>
          </cell>
          <cell r="AM11">
            <v>195644</v>
          </cell>
          <cell r="AN11">
            <v>202208</v>
          </cell>
          <cell r="AO11">
            <v>210758</v>
          </cell>
          <cell r="AP11">
            <v>222967</v>
          </cell>
          <cell r="AQ11">
            <v>227440</v>
          </cell>
        </row>
        <row r="12">
          <cell r="AG12">
            <v>3057</v>
          </cell>
          <cell r="AH12">
            <v>3734</v>
          </cell>
          <cell r="AI12">
            <v>4083</v>
          </cell>
          <cell r="AJ12">
            <v>4242</v>
          </cell>
          <cell r="AK12">
            <v>4923</v>
          </cell>
          <cell r="AL12">
            <v>5424</v>
          </cell>
          <cell r="AM12">
            <v>5845</v>
          </cell>
          <cell r="AN12">
            <v>6007</v>
          </cell>
          <cell r="AO12">
            <v>6175</v>
          </cell>
          <cell r="AP12">
            <v>6538</v>
          </cell>
          <cell r="AQ12">
            <v>7153</v>
          </cell>
        </row>
        <row r="13">
          <cell r="AG13">
            <v>240536</v>
          </cell>
          <cell r="AH13">
            <v>258285</v>
          </cell>
          <cell r="AI13">
            <v>276390</v>
          </cell>
          <cell r="AJ13">
            <v>276496</v>
          </cell>
          <cell r="AK13">
            <v>276237</v>
          </cell>
          <cell r="AL13">
            <v>280271</v>
          </cell>
          <cell r="AM13">
            <v>304286</v>
          </cell>
          <cell r="AN13">
            <v>304200</v>
          </cell>
          <cell r="AO13">
            <v>314734</v>
          </cell>
          <cell r="AP13">
            <v>318680</v>
          </cell>
          <cell r="AQ13">
            <v>288162</v>
          </cell>
        </row>
        <row r="14">
          <cell r="AG14">
            <v>26820</v>
          </cell>
          <cell r="AH14">
            <v>35114</v>
          </cell>
          <cell r="AI14">
            <v>20530</v>
          </cell>
          <cell r="AJ14">
            <v>34860</v>
          </cell>
          <cell r="AK14">
            <v>24861</v>
          </cell>
          <cell r="AL14">
            <v>24027</v>
          </cell>
          <cell r="AM14">
            <v>23912</v>
          </cell>
          <cell r="AN14">
            <v>42607</v>
          </cell>
          <cell r="AO14">
            <v>55508</v>
          </cell>
          <cell r="AP14">
            <v>49552</v>
          </cell>
          <cell r="AQ14">
            <v>21800</v>
          </cell>
        </row>
        <row r="15">
          <cell r="AG15">
            <v>252908</v>
          </cell>
          <cell r="AH15">
            <v>284567</v>
          </cell>
          <cell r="AI15">
            <v>296161</v>
          </cell>
          <cell r="AJ15">
            <v>294318</v>
          </cell>
          <cell r="AK15">
            <v>320480</v>
          </cell>
          <cell r="AL15">
            <v>343807</v>
          </cell>
          <cell r="AM15">
            <v>358192</v>
          </cell>
          <cell r="AN15">
            <v>395706</v>
          </cell>
          <cell r="AO15">
            <v>429834</v>
          </cell>
          <cell r="AP15">
            <v>453248</v>
          </cell>
          <cell r="AQ15">
            <v>380534</v>
          </cell>
        </row>
      </sheetData>
      <sheetData sheetId="1">
        <row r="5">
          <cell r="AG5">
            <v>4.8285665806705014</v>
          </cell>
          <cell r="AH5">
            <v>4.5184699932706573</v>
          </cell>
          <cell r="AI5">
            <v>3.3904133392352209</v>
          </cell>
          <cell r="AJ5">
            <v>5.9020074751055862</v>
          </cell>
          <cell r="AK5">
            <v>3.0573891079747284</v>
          </cell>
          <cell r="AL5">
            <v>6.7620080918459058</v>
          </cell>
          <cell r="AM5">
            <v>2.5587327293891349</v>
          </cell>
          <cell r="AN5">
            <v>4.9165588430650997</v>
          </cell>
          <cell r="AO5">
            <v>4.2724437817778238</v>
          </cell>
          <cell r="AP5">
            <v>4.0004041632422549</v>
          </cell>
          <cell r="AQ5">
            <v>-5.4896487353466199</v>
          </cell>
        </row>
        <row r="6">
          <cell r="AG6">
            <v>12.977766173251126</v>
          </cell>
          <cell r="AH6">
            <v>18.398058683922812</v>
          </cell>
          <cell r="AI6">
            <v>6.5065553545196719</v>
          </cell>
          <cell r="AJ6">
            <v>-0.32706997464737597</v>
          </cell>
          <cell r="AK6">
            <v>2.8325927322874644</v>
          </cell>
          <cell r="AL6">
            <v>-3.9773417602545491</v>
          </cell>
          <cell r="AM6">
            <v>10.084250282306485</v>
          </cell>
          <cell r="AN6">
            <v>7.835857309845129</v>
          </cell>
          <cell r="AO6">
            <v>9.6737410079176698</v>
          </cell>
          <cell r="AP6">
            <v>1.2740558728878026</v>
          </cell>
          <cell r="AQ6">
            <v>-16.050176265134631</v>
          </cell>
        </row>
        <row r="9">
          <cell r="AG9">
            <v>4.6166976358545053</v>
          </cell>
          <cell r="AH9">
            <v>6.6202773720929864</v>
          </cell>
          <cell r="AI9">
            <v>6.0290661796331024</v>
          </cell>
          <cell r="AJ9">
            <v>5.2994060820374056</v>
          </cell>
          <cell r="AK9">
            <v>3.2891155608036238</v>
          </cell>
          <cell r="AL9">
            <v>2.5265567505699194</v>
          </cell>
          <cell r="AM9">
            <v>3.8530886392273311</v>
          </cell>
          <cell r="AN9">
            <v>3.7851386509296203</v>
          </cell>
          <cell r="AO9">
            <v>4.3969306960961241</v>
          </cell>
          <cell r="AP9">
            <v>3.5007473071174466</v>
          </cell>
          <cell r="AQ9">
            <v>-2.3703655082111141</v>
          </cell>
        </row>
        <row r="10">
          <cell r="AG10">
            <v>5.0092173083625235</v>
          </cell>
          <cell r="AH10">
            <v>5.8148446558059952</v>
          </cell>
          <cell r="AI10">
            <v>4.8512837020804112</v>
          </cell>
          <cell r="AJ10">
            <v>5.0733679180672508</v>
          </cell>
          <cell r="AK10">
            <v>3.1634959908447779</v>
          </cell>
          <cell r="AL10">
            <v>2.1875731899279716</v>
          </cell>
          <cell r="AM10">
            <v>4.1963819331179986</v>
          </cell>
          <cell r="AN10">
            <v>3.9387103319743266</v>
          </cell>
          <cell r="AO10">
            <v>4.4686331124089484</v>
          </cell>
          <cell r="AP10">
            <v>2.7190683402455118</v>
          </cell>
          <cell r="AQ10">
            <v>-3.9798872979327715</v>
          </cell>
        </row>
        <row r="11">
          <cell r="AG11">
            <v>3.1504079928509787</v>
          </cell>
          <cell r="AH11">
            <v>8.9026650476129667</v>
          </cell>
          <cell r="AI11">
            <v>9.6700573813249804</v>
          </cell>
          <cell r="AJ11">
            <v>6.0164100124858733</v>
          </cell>
          <cell r="AK11">
            <v>3.3615801782299171</v>
          </cell>
          <cell r="AL11">
            <v>3.3352685523295955</v>
          </cell>
          <cell r="AM11">
            <v>2.7272249934366055</v>
          </cell>
          <cell r="AN11">
            <v>3.3550735008484711</v>
          </cell>
          <cell r="AO11">
            <v>4.2283193543282138</v>
          </cell>
          <cell r="AP11">
            <v>5.7928999136450443</v>
          </cell>
          <cell r="AQ11">
            <v>2.0061264671453527</v>
          </cell>
        </row>
        <row r="12">
          <cell r="AG12">
            <v>15.576559546313806</v>
          </cell>
          <cell r="AH12">
            <v>22.145894667975142</v>
          </cell>
          <cell r="AI12">
            <v>9.3465452597750307</v>
          </cell>
          <cell r="AJ12">
            <v>3.894195444526094</v>
          </cell>
          <cell r="AK12">
            <v>16.053748231966058</v>
          </cell>
          <cell r="AL12">
            <v>10.176721511273623</v>
          </cell>
          <cell r="AM12">
            <v>7.7617994100295018</v>
          </cell>
          <cell r="AN12">
            <v>2.7715996578272062</v>
          </cell>
          <cell r="AO12">
            <v>2.7967371400033247</v>
          </cell>
          <cell r="AP12">
            <v>5.8785425101214539</v>
          </cell>
          <cell r="AQ12">
            <v>9.4065463444478414</v>
          </cell>
        </row>
        <row r="13">
          <cell r="AG13">
            <v>1.4984070721775655</v>
          </cell>
          <cell r="AH13">
            <v>7.3789370406093013</v>
          </cell>
          <cell r="AI13">
            <v>7.0096985887682317</v>
          </cell>
          <cell r="AJ13">
            <v>3.8351604616670976E-2</v>
          </cell>
          <cell r="AK13">
            <v>-9.3672241189746153E-2</v>
          </cell>
          <cell r="AL13">
            <v>1.4603402151051492</v>
          </cell>
          <cell r="AM13">
            <v>8.5684926374830042</v>
          </cell>
          <cell r="AN13">
            <v>-2.8262884260199517E-2</v>
          </cell>
          <cell r="AO13">
            <v>3.462853385930309</v>
          </cell>
          <cell r="AP13">
            <v>1.2537571409507731</v>
          </cell>
          <cell r="AQ13">
            <v>-9.5763775574243759</v>
          </cell>
        </row>
        <row r="15">
          <cell r="AG15">
            <v>20.662789421705252</v>
          </cell>
          <cell r="AH15">
            <v>12.517990731807615</v>
          </cell>
          <cell r="AI15">
            <v>4.074260191800172</v>
          </cell>
          <cell r="AJ15">
            <v>-0.62229665621064134</v>
          </cell>
          <cell r="AK15">
            <v>8.8890247963087532</v>
          </cell>
          <cell r="AL15">
            <v>7.2787693459810177</v>
          </cell>
          <cell r="AM15">
            <v>4.1840334839023052</v>
          </cell>
          <cell r="AN15">
            <v>10.473154062625634</v>
          </cell>
          <cell r="AO15">
            <v>8.6245849191066029</v>
          </cell>
          <cell r="AP15">
            <v>5.4472191590241748</v>
          </cell>
          <cell r="AQ15">
            <v>-16.042872776051965</v>
          </cell>
        </row>
      </sheetData>
      <sheetData sheetId="2">
        <row r="6">
          <cell r="AG6">
            <v>7.8280343047661072</v>
          </cell>
          <cell r="AH6">
            <v>9.0751785910051055</v>
          </cell>
          <cell r="AI6">
            <v>3.3496247469325446</v>
          </cell>
          <cell r="AJ6">
            <v>-7.1429074922990665E-2</v>
          </cell>
          <cell r="AK6">
            <v>3.8285734491578349</v>
          </cell>
          <cell r="AL6">
            <v>-1.1000000000000001</v>
          </cell>
          <cell r="AM6">
            <v>14.5</v>
          </cell>
          <cell r="AN6">
            <v>7.9</v>
          </cell>
          <cell r="AO6">
            <v>7.4</v>
          </cell>
          <cell r="AP6">
            <v>3.4</v>
          </cell>
          <cell r="AQ6">
            <v>-12.2</v>
          </cell>
        </row>
        <row r="9">
          <cell r="AG9">
            <v>3.3189467115589513</v>
          </cell>
          <cell r="AH9">
            <v>5.0016365850700231</v>
          </cell>
          <cell r="AI9">
            <v>5.1821077499423343</v>
          </cell>
          <cell r="AJ9">
            <v>3.4334366553644449</v>
          </cell>
          <cell r="AK9">
            <v>2.8661993652069828</v>
          </cell>
          <cell r="AL9">
            <v>2.2943823064002409</v>
          </cell>
          <cell r="AM9">
            <v>3.1642068969153154</v>
          </cell>
          <cell r="AN9">
            <v>3.3652880258899671</v>
          </cell>
          <cell r="AO9">
            <v>3.2254446516462352</v>
          </cell>
          <cell r="AP9">
            <v>2.6085858325563529</v>
          </cell>
          <cell r="AQ9">
            <v>-2.5380553156960182</v>
          </cell>
        </row>
        <row r="10">
          <cell r="AG10">
            <v>4.0017334042592223</v>
          </cell>
          <cell r="AH10">
            <v>5.3986720031092839</v>
          </cell>
          <cell r="AI10">
            <v>4.1342181612582296</v>
          </cell>
          <cell r="AJ10">
            <v>3.191150191685499</v>
          </cell>
          <cell r="AK10">
            <v>3.0535509259172589</v>
          </cell>
          <cell r="AL10">
            <v>2.2000000000000002</v>
          </cell>
          <cell r="AM10">
            <v>3.7</v>
          </cell>
          <cell r="AN10">
            <v>3.8</v>
          </cell>
          <cell r="AO10">
            <v>3.4</v>
          </cell>
          <cell r="AP10">
            <v>1.9</v>
          </cell>
          <cell r="AQ10">
            <v>-4.0999999999999996</v>
          </cell>
        </row>
        <row r="11">
          <cell r="AG11">
            <v>0.91926575936478461</v>
          </cell>
          <cell r="AH11">
            <v>3.3623768844577961</v>
          </cell>
          <cell r="AI11">
            <v>8.4520083463745408</v>
          </cell>
          <cell r="AJ11">
            <v>4.2023901539925079</v>
          </cell>
          <cell r="AK11">
            <v>2.0408392173137724</v>
          </cell>
          <cell r="AL11">
            <v>2.4</v>
          </cell>
          <cell r="AM11">
            <v>1.5</v>
          </cell>
          <cell r="AN11">
            <v>2.1</v>
          </cell>
          <cell r="AO11">
            <v>2.7</v>
          </cell>
          <cell r="AP11">
            <v>4.7</v>
          </cell>
          <cell r="AQ11">
            <v>1.7</v>
          </cell>
        </row>
        <row r="12">
          <cell r="AG12">
            <v>14.59357277882798</v>
          </cell>
          <cell r="AH12">
            <v>21.033693163231938</v>
          </cell>
          <cell r="AI12">
            <v>6.8826995179432249</v>
          </cell>
          <cell r="AJ12">
            <v>1.9103600293901568</v>
          </cell>
          <cell r="AK12">
            <v>13.979255068363972</v>
          </cell>
          <cell r="AL12">
            <v>8.9</v>
          </cell>
          <cell r="AM12">
            <v>6</v>
          </cell>
          <cell r="AN12">
            <v>2.1</v>
          </cell>
          <cell r="AO12">
            <v>3.2</v>
          </cell>
          <cell r="AP12">
            <v>4.3</v>
          </cell>
          <cell r="AQ12">
            <v>9.1999999999999993</v>
          </cell>
        </row>
        <row r="13">
          <cell r="AG13">
            <v>-1.4477709559676755</v>
          </cell>
          <cell r="AH13">
            <v>7.7946752253301055</v>
          </cell>
          <cell r="AI13">
            <v>3.6177091197707956</v>
          </cell>
          <cell r="AJ13">
            <v>-0.51593762437135426</v>
          </cell>
          <cell r="AK13">
            <v>-1.2567993750361661</v>
          </cell>
          <cell r="AL13">
            <v>0.2</v>
          </cell>
          <cell r="AM13">
            <v>8.8000000000000007</v>
          </cell>
          <cell r="AN13">
            <v>-0.2</v>
          </cell>
          <cell r="AO13">
            <v>1.2</v>
          </cell>
          <cell r="AP13">
            <v>1</v>
          </cell>
          <cell r="AQ13">
            <v>-9</v>
          </cell>
        </row>
        <row r="15">
          <cell r="AG15">
            <v>17.851230206250989</v>
          </cell>
          <cell r="AH15">
            <v>5.6107359197810958</v>
          </cell>
          <cell r="AI15">
            <v>2.6531537388382986</v>
          </cell>
          <cell r="AJ15">
            <v>-1.9583942517753528E-2</v>
          </cell>
          <cell r="AK15">
            <v>9.0093028628897898</v>
          </cell>
          <cell r="AL15">
            <v>5.5</v>
          </cell>
          <cell r="AM15">
            <v>6</v>
          </cell>
          <cell r="AN15">
            <v>11.1</v>
          </cell>
          <cell r="AO15">
            <v>6</v>
          </cell>
          <cell r="AP15">
            <v>6.2</v>
          </cell>
          <cell r="AQ15">
            <v>-14.3</v>
          </cell>
        </row>
      </sheetData>
      <sheetData sheetId="3"/>
      <sheetData sheetId="4">
        <row r="6">
          <cell r="AM6">
            <v>2.1079157852118025</v>
          </cell>
          <cell r="AN6">
            <v>2.1994552070657272</v>
          </cell>
          <cell r="AO6">
            <v>2</v>
          </cell>
          <cell r="AP6">
            <v>1.1000000000000001</v>
          </cell>
          <cell r="AQ6">
            <v>-2.2999999999999998</v>
          </cell>
        </row>
        <row r="7">
          <cell r="AM7">
            <v>0.28915937041348244</v>
          </cell>
          <cell r="AN7">
            <v>0.40548819664656266</v>
          </cell>
          <cell r="AO7">
            <v>0.5</v>
          </cell>
          <cell r="AP7">
            <v>0.9</v>
          </cell>
          <cell r="AQ7">
            <v>0.3</v>
          </cell>
        </row>
        <row r="8">
          <cell r="AM8">
            <v>3.2940938306594461E-2</v>
          </cell>
          <cell r="AN8">
            <v>1.2114240709652014E-2</v>
          </cell>
          <cell r="AO8">
            <v>0</v>
          </cell>
          <cell r="AP8">
            <v>0</v>
          </cell>
          <cell r="AQ8">
            <v>0.1</v>
          </cell>
        </row>
        <row r="9">
          <cell r="AM9">
            <v>2.496467230122982</v>
          </cell>
          <cell r="AN9">
            <v>-6.0062631448566911E-2</v>
          </cell>
          <cell r="AO9">
            <v>0.3</v>
          </cell>
          <cell r="AP9">
            <v>0.3</v>
          </cell>
          <cell r="AQ9">
            <v>-2.5</v>
          </cell>
        </row>
        <row r="11">
          <cell r="AM11">
            <v>2.0880024292727364</v>
          </cell>
          <cell r="AN11">
            <v>3.9240203349884375</v>
          </cell>
          <cell r="AO11">
            <v>2.2000000000000002</v>
          </cell>
          <cell r="AP11">
            <v>2.4</v>
          </cell>
          <cell r="AQ11">
            <v>-5.6</v>
          </cell>
        </row>
        <row r="12">
          <cell r="AM12">
            <v>6.1477093982488995</v>
          </cell>
          <cell r="AN12">
            <v>3.5952157903099895</v>
          </cell>
          <cell r="AO12">
            <v>-3.5</v>
          </cell>
          <cell r="AP12">
            <v>-1.7</v>
          </cell>
          <cell r="AQ12">
            <v>5.8</v>
          </cell>
        </row>
      </sheetData>
      <sheetData sheetId="5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x courants"/>
      <sheetName val="prix chaînés"/>
      <sheetName val="En taux de croissance"/>
      <sheetName val="par produits px courants"/>
      <sheetName val="par secteurs institutionnels"/>
      <sheetName val="prix constant"/>
    </sheetNames>
    <sheetDataSet>
      <sheetData sheetId="0">
        <row r="4">
          <cell r="AF4">
            <v>5400</v>
          </cell>
          <cell r="AG4">
            <v>5419</v>
          </cell>
          <cell r="AH4">
            <v>4984</v>
          </cell>
          <cell r="AI4">
            <v>5680</v>
          </cell>
          <cell r="AJ4">
            <v>5591</v>
          </cell>
          <cell r="AK4">
            <v>5168</v>
          </cell>
          <cell r="AL4">
            <v>4535</v>
          </cell>
          <cell r="AM4">
            <v>3333</v>
          </cell>
          <cell r="AN4">
            <v>4072</v>
          </cell>
          <cell r="AO4">
            <v>4070</v>
          </cell>
          <cell r="AP4">
            <v>4378</v>
          </cell>
          <cell r="AQ4">
            <v>4040</v>
          </cell>
        </row>
        <row r="5">
          <cell r="AF5">
            <v>94028</v>
          </cell>
          <cell r="AG5">
            <v>87903</v>
          </cell>
          <cell r="AH5">
            <v>91263</v>
          </cell>
          <cell r="AI5">
            <v>102169</v>
          </cell>
          <cell r="AJ5">
            <v>96085</v>
          </cell>
          <cell r="AK5">
            <v>91111</v>
          </cell>
          <cell r="AL5">
            <v>93921</v>
          </cell>
          <cell r="AM5">
            <v>116843</v>
          </cell>
          <cell r="AN5">
            <v>113125</v>
          </cell>
          <cell r="AO5">
            <v>119365</v>
          </cell>
          <cell r="AP5">
            <v>121844</v>
          </cell>
          <cell r="AQ5">
            <v>103163</v>
          </cell>
        </row>
        <row r="6">
          <cell r="AF6">
            <v>109335</v>
          </cell>
          <cell r="AG6">
            <v>116096</v>
          </cell>
          <cell r="AH6">
            <v>125351</v>
          </cell>
          <cell r="AI6">
            <v>131173</v>
          </cell>
          <cell r="AJ6">
            <v>135607</v>
          </cell>
          <cell r="AK6">
            <v>140424</v>
          </cell>
          <cell r="AL6">
            <v>141612</v>
          </cell>
          <cell r="AM6">
            <v>144921</v>
          </cell>
          <cell r="AN6">
            <v>149207</v>
          </cell>
          <cell r="AO6">
            <v>152340</v>
          </cell>
          <cell r="AP6">
            <v>154813</v>
          </cell>
          <cell r="AQ6">
            <v>148877</v>
          </cell>
        </row>
        <row r="7">
          <cell r="AF7">
            <v>28222</v>
          </cell>
          <cell r="AG7">
            <v>31118</v>
          </cell>
          <cell r="AH7">
            <v>36687</v>
          </cell>
          <cell r="AI7">
            <v>37368</v>
          </cell>
          <cell r="AJ7">
            <v>39213</v>
          </cell>
          <cell r="AK7">
            <v>39534</v>
          </cell>
          <cell r="AL7">
            <v>40203</v>
          </cell>
          <cell r="AM7">
            <v>39189</v>
          </cell>
          <cell r="AN7">
            <v>37796</v>
          </cell>
          <cell r="AO7">
            <v>38959</v>
          </cell>
          <cell r="AP7">
            <v>37645</v>
          </cell>
          <cell r="AQ7">
            <v>32082</v>
          </cell>
        </row>
        <row r="8">
          <cell r="AF8">
            <v>236985</v>
          </cell>
          <cell r="AG8">
            <v>240536</v>
          </cell>
          <cell r="AH8">
            <v>258285</v>
          </cell>
          <cell r="AI8">
            <v>276390</v>
          </cell>
          <cell r="AJ8">
            <v>276496</v>
          </cell>
          <cell r="AK8">
            <v>276237</v>
          </cell>
          <cell r="AL8">
            <v>280271</v>
          </cell>
          <cell r="AM8">
            <v>304286</v>
          </cell>
          <cell r="AN8">
            <v>304200</v>
          </cell>
          <cell r="AO8">
            <v>314734</v>
          </cell>
          <cell r="AP8">
            <v>318680</v>
          </cell>
          <cell r="AQ8">
            <v>288162</v>
          </cell>
        </row>
      </sheetData>
      <sheetData sheetId="1">
        <row r="4">
          <cell r="AF4">
            <v>5143.3136869679101</v>
          </cell>
          <cell r="AL4">
            <v>4281.1373959234834</v>
          </cell>
        </row>
        <row r="5">
          <cell r="AF5">
            <v>93234.507752268779</v>
          </cell>
          <cell r="AL5">
            <v>92404.482004756283</v>
          </cell>
        </row>
        <row r="6">
          <cell r="AF6">
            <v>106730.81475035453</v>
          </cell>
          <cell r="AL6">
            <v>122456.4261606324</v>
          </cell>
        </row>
        <row r="7">
          <cell r="AF7">
            <v>28412.195954353159</v>
          </cell>
          <cell r="AL7">
            <v>33330.372967420546</v>
          </cell>
        </row>
        <row r="8">
          <cell r="AF8">
            <v>233546.57717916821</v>
          </cell>
          <cell r="AL8">
            <v>253068.54396348941</v>
          </cell>
        </row>
      </sheetData>
      <sheetData sheetId="2">
        <row r="4">
          <cell r="AM4">
            <v>-31.267916207276734</v>
          </cell>
          <cell r="AN4">
            <v>26.762676267626762</v>
          </cell>
          <cell r="AO4">
            <v>-7.3673870333990088E-2</v>
          </cell>
          <cell r="AP4">
            <v>7.4201474201474271</v>
          </cell>
          <cell r="AQ4">
            <v>-9.2964824120603033</v>
          </cell>
        </row>
        <row r="5">
          <cell r="AM5">
            <v>25.409652793305003</v>
          </cell>
          <cell r="AN5">
            <v>-2.1036775844509248</v>
          </cell>
          <cell r="AO5">
            <v>1.0466298342541425</v>
          </cell>
          <cell r="AP5">
            <v>1.6855862271184963</v>
          </cell>
          <cell r="AQ5">
            <v>-14.942877778142538</v>
          </cell>
        </row>
        <row r="6">
          <cell r="AM6">
            <v>1.6940654746772976</v>
          </cell>
          <cell r="AN6">
            <v>1.5594703321119674</v>
          </cell>
          <cell r="AO6">
            <v>1.1393567325929777</v>
          </cell>
          <cell r="AP6">
            <v>1.4408559800446419</v>
          </cell>
          <cell r="AQ6">
            <v>-3.497768275274038</v>
          </cell>
        </row>
        <row r="7">
          <cell r="AM7">
            <v>-0.67159167226326089</v>
          </cell>
          <cell r="AN7">
            <v>-3.1845670979101293</v>
          </cell>
          <cell r="AO7">
            <v>1.7938406180548316</v>
          </cell>
          <cell r="AP7">
            <v>-3.3496752996740153</v>
          </cell>
          <cell r="AQ7">
            <v>-12.261920573781381</v>
          </cell>
        </row>
        <row r="8">
          <cell r="AM8">
            <v>8.7686560507508773</v>
          </cell>
          <cell r="AN8">
            <v>-0.18206555674595837</v>
          </cell>
          <cell r="AO8">
            <v>1.1699539776462764</v>
          </cell>
          <cell r="AP8">
            <v>1.0180025037015428</v>
          </cell>
          <cell r="AQ8">
            <v>-8.9886406426509353</v>
          </cell>
        </row>
      </sheetData>
      <sheetData sheetId="3">
        <row r="7">
          <cell r="F7">
            <v>87903</v>
          </cell>
        </row>
      </sheetData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NBD"/>
      <sheetName val="RNBD par secteur"/>
      <sheetName val="Contribution au PIB "/>
    </sheetNames>
    <sheetDataSet>
      <sheetData sheetId="0">
        <row r="4">
          <cell r="AF4">
            <v>748483</v>
          </cell>
          <cell r="AG4">
            <v>784624</v>
          </cell>
          <cell r="AH4">
            <v>820077</v>
          </cell>
          <cell r="AI4">
            <v>847881</v>
          </cell>
          <cell r="AJ4">
            <v>897923</v>
          </cell>
          <cell r="AK4">
            <v>925376</v>
          </cell>
          <cell r="AL4">
            <v>987950</v>
          </cell>
          <cell r="AM4">
            <v>1013229</v>
          </cell>
          <cell r="AN4">
            <v>1063045</v>
          </cell>
          <cell r="AO4">
            <v>1108463</v>
          </cell>
          <cell r="AP4">
            <v>1152806</v>
          </cell>
          <cell r="AQ4">
            <v>1089521</v>
          </cell>
        </row>
        <row r="5">
          <cell r="AF5">
            <v>-10327</v>
          </cell>
          <cell r="AL5">
            <v>-18895</v>
          </cell>
          <cell r="AM5">
            <v>-19479</v>
          </cell>
          <cell r="AN5">
            <v>-20838</v>
          </cell>
          <cell r="AO5">
            <v>-21603</v>
          </cell>
          <cell r="AP5">
            <v>-22530</v>
          </cell>
          <cell r="AQ5">
            <v>-16124</v>
          </cell>
        </row>
        <row r="6">
          <cell r="AF6">
            <v>738156</v>
          </cell>
          <cell r="AG6">
            <v>773816</v>
          </cell>
          <cell r="AH6">
            <v>806244</v>
          </cell>
          <cell r="AI6">
            <v>830762</v>
          </cell>
          <cell r="AJ6">
            <v>885680</v>
          </cell>
          <cell r="AK6">
            <v>903699</v>
          </cell>
          <cell r="AL6">
            <v>969055</v>
          </cell>
          <cell r="AM6">
            <v>993750</v>
          </cell>
          <cell r="AN6">
            <v>1042207</v>
          </cell>
          <cell r="AO6">
            <v>1086860</v>
          </cell>
          <cell r="AP6">
            <v>1130276</v>
          </cell>
          <cell r="AQ6">
            <v>1073397</v>
          </cell>
        </row>
        <row r="7">
          <cell r="AF7">
            <v>59588</v>
          </cell>
          <cell r="AG7">
            <v>61081</v>
          </cell>
          <cell r="AH7">
            <v>64260</v>
          </cell>
          <cell r="AI7">
            <v>65907</v>
          </cell>
          <cell r="AJ7">
            <v>72948</v>
          </cell>
          <cell r="AK7">
            <v>81365</v>
          </cell>
          <cell r="AL7">
            <v>74244</v>
          </cell>
          <cell r="AM7">
            <v>79672</v>
          </cell>
          <cell r="AN7">
            <v>84685</v>
          </cell>
          <cell r="AO7">
            <v>74650</v>
          </cell>
          <cell r="AP7">
            <v>73902</v>
          </cell>
          <cell r="AQ7">
            <v>79922</v>
          </cell>
        </row>
        <row r="8">
          <cell r="AG8">
            <v>834897</v>
          </cell>
          <cell r="AH8">
            <v>870504</v>
          </cell>
          <cell r="AI8">
            <v>896669</v>
          </cell>
          <cell r="AJ8">
            <v>958628</v>
          </cell>
          <cell r="AK8">
            <v>985064</v>
          </cell>
          <cell r="AL8">
            <v>1043299</v>
          </cell>
          <cell r="AM8">
            <v>1073422</v>
          </cell>
          <cell r="AN8">
            <v>1126892</v>
          </cell>
          <cell r="AO8">
            <v>1161510</v>
          </cell>
          <cell r="AP8">
            <v>1204178</v>
          </cell>
          <cell r="AQ8">
            <v>1153319</v>
          </cell>
        </row>
        <row r="9">
          <cell r="AF9">
            <v>575303</v>
          </cell>
          <cell r="AG9">
            <v>601863</v>
          </cell>
          <cell r="AH9">
            <v>641708</v>
          </cell>
          <cell r="AI9">
            <v>680397</v>
          </cell>
          <cell r="AJ9">
            <v>716454</v>
          </cell>
          <cell r="AK9">
            <v>740019</v>
          </cell>
          <cell r="AL9">
            <v>758716</v>
          </cell>
          <cell r="AM9">
            <v>787950</v>
          </cell>
          <cell r="AN9">
            <v>817775</v>
          </cell>
          <cell r="AO9">
            <v>853732</v>
          </cell>
          <cell r="AP9">
            <v>883619</v>
          </cell>
          <cell r="AQ9">
            <v>862674</v>
          </cell>
        </row>
        <row r="10">
          <cell r="AF10">
            <v>436136</v>
          </cell>
          <cell r="AG10">
            <v>457983</v>
          </cell>
          <cell r="AH10">
            <v>484614</v>
          </cell>
          <cell r="AI10">
            <v>508124</v>
          </cell>
          <cell r="AJ10">
            <v>533903</v>
          </cell>
          <cell r="AK10">
            <v>550793</v>
          </cell>
          <cell r="AL10">
            <v>562842</v>
          </cell>
          <cell r="AM10">
            <v>586461</v>
          </cell>
          <cell r="AN10">
            <v>609560</v>
          </cell>
          <cell r="AO10">
            <v>636799</v>
          </cell>
          <cell r="AP10">
            <v>654114</v>
          </cell>
          <cell r="AQ10">
            <v>628081</v>
          </cell>
        </row>
        <row r="11">
          <cell r="AF11">
            <v>136522</v>
          </cell>
          <cell r="AG11">
            <v>140823</v>
          </cell>
          <cell r="AH11">
            <v>153360</v>
          </cell>
          <cell r="AI11">
            <v>168190</v>
          </cell>
          <cell r="AJ11">
            <v>178309</v>
          </cell>
          <cell r="AK11">
            <v>184303</v>
          </cell>
          <cell r="AL11">
            <v>190450</v>
          </cell>
          <cell r="AM11">
            <v>195644</v>
          </cell>
          <cell r="AN11">
            <v>202208</v>
          </cell>
          <cell r="AO11">
            <v>210758</v>
          </cell>
          <cell r="AP11">
            <v>222967</v>
          </cell>
          <cell r="AQ11">
            <v>227440</v>
          </cell>
        </row>
        <row r="12">
          <cell r="AF12">
            <v>2645</v>
          </cell>
          <cell r="AG12">
            <v>3057</v>
          </cell>
          <cell r="AH12">
            <v>3734</v>
          </cell>
          <cell r="AI12">
            <v>4083</v>
          </cell>
          <cell r="AJ12">
            <v>4242</v>
          </cell>
          <cell r="AK12">
            <v>4923</v>
          </cell>
          <cell r="AL12">
            <v>5424</v>
          </cell>
          <cell r="AM12">
            <v>5845</v>
          </cell>
          <cell r="AN12">
            <v>6007</v>
          </cell>
          <cell r="AO12">
            <v>6175</v>
          </cell>
          <cell r="AP12">
            <v>6538</v>
          </cell>
          <cell r="AQ12">
            <v>7153</v>
          </cell>
        </row>
        <row r="13">
          <cell r="AF13">
            <v>222441</v>
          </cell>
          <cell r="AG13">
            <v>233034</v>
          </cell>
          <cell r="AH13">
            <v>228796</v>
          </cell>
          <cell r="AI13">
            <v>216272</v>
          </cell>
          <cell r="AJ13">
            <v>242174</v>
          </cell>
          <cell r="AK13">
            <v>245045</v>
          </cell>
          <cell r="AL13">
            <v>284583</v>
          </cell>
          <cell r="AM13">
            <v>285472</v>
          </cell>
          <cell r="AN13">
            <v>309117</v>
          </cell>
          <cell r="AO13">
            <v>307778</v>
          </cell>
          <cell r="AP13">
            <v>320559</v>
          </cell>
          <cell r="AQ13">
            <v>290645</v>
          </cell>
        </row>
        <row r="14">
          <cell r="AG14">
            <v>182761</v>
          </cell>
          <cell r="AH14">
            <v>178369</v>
          </cell>
          <cell r="AI14">
            <v>167484</v>
          </cell>
          <cell r="AJ14">
            <v>181469</v>
          </cell>
          <cell r="AK14">
            <v>185357</v>
          </cell>
          <cell r="AL14">
            <v>229234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N"/>
    </sheetNames>
    <sheetDataSet>
      <sheetData sheetId="0">
        <row r="5">
          <cell r="AG5">
            <v>233034</v>
          </cell>
          <cell r="AH5">
            <v>228796</v>
          </cell>
          <cell r="AI5">
            <v>216272</v>
          </cell>
          <cell r="AJ5">
            <v>242174</v>
          </cell>
          <cell r="AK5">
            <v>245045</v>
          </cell>
          <cell r="AL5">
            <v>284583</v>
          </cell>
          <cell r="AM5">
            <v>285472</v>
          </cell>
          <cell r="AN5">
            <v>309117</v>
          </cell>
          <cell r="AO5">
            <v>307778</v>
          </cell>
          <cell r="AP5">
            <v>320559</v>
          </cell>
          <cell r="AQ5">
            <v>290645</v>
          </cell>
        </row>
        <row r="6">
          <cell r="AG6">
            <v>-1</v>
          </cell>
          <cell r="AH6">
            <v>-2</v>
          </cell>
          <cell r="AI6">
            <v>1</v>
          </cell>
          <cell r="AJ6">
            <v>-1</v>
          </cell>
          <cell r="AK6">
            <v>19</v>
          </cell>
          <cell r="AL6">
            <v>9</v>
          </cell>
          <cell r="AM6">
            <v>0</v>
          </cell>
          <cell r="AN6">
            <v>0</v>
          </cell>
          <cell r="AO6">
            <v>0</v>
          </cell>
          <cell r="AP6">
            <v>-3</v>
          </cell>
          <cell r="AQ6">
            <v>3</v>
          </cell>
        </row>
        <row r="7">
          <cell r="AG7">
            <v>233033</v>
          </cell>
          <cell r="AH7">
            <v>228794</v>
          </cell>
          <cell r="AI7">
            <v>216273</v>
          </cell>
          <cell r="AJ7">
            <v>242173</v>
          </cell>
          <cell r="AK7">
            <v>245064</v>
          </cell>
          <cell r="AL7">
            <v>284592</v>
          </cell>
          <cell r="AM7">
            <v>285472</v>
          </cell>
          <cell r="AN7">
            <v>309117</v>
          </cell>
          <cell r="AO7">
            <v>307778</v>
          </cell>
          <cell r="AP7">
            <v>320556</v>
          </cell>
          <cell r="AQ7">
            <v>290648</v>
          </cell>
        </row>
        <row r="9">
          <cell r="AG9">
            <v>240536</v>
          </cell>
          <cell r="AH9">
            <v>258285</v>
          </cell>
          <cell r="AI9">
            <v>276390</v>
          </cell>
          <cell r="AJ9">
            <v>276496</v>
          </cell>
          <cell r="AK9">
            <v>276237</v>
          </cell>
          <cell r="AL9">
            <v>280271</v>
          </cell>
          <cell r="AM9">
            <v>304286</v>
          </cell>
          <cell r="AN9">
            <v>304200</v>
          </cell>
          <cell r="AO9">
            <v>314734</v>
          </cell>
          <cell r="AP9">
            <v>318680</v>
          </cell>
          <cell r="AQ9">
            <v>288162</v>
          </cell>
        </row>
        <row r="10">
          <cell r="AG10">
            <v>26820</v>
          </cell>
          <cell r="AH10">
            <v>35114</v>
          </cell>
          <cell r="AI10">
            <v>20530</v>
          </cell>
          <cell r="AJ10">
            <v>34860</v>
          </cell>
          <cell r="AK10">
            <v>24861</v>
          </cell>
          <cell r="AL10">
            <v>24027</v>
          </cell>
          <cell r="AM10">
            <v>23912</v>
          </cell>
          <cell r="AN10">
            <v>42607</v>
          </cell>
          <cell r="AO10">
            <v>55508</v>
          </cell>
          <cell r="AP10">
            <v>49552</v>
          </cell>
          <cell r="AQ10">
            <v>21800</v>
          </cell>
        </row>
        <row r="11">
          <cell r="AG11">
            <v>-34323</v>
          </cell>
          <cell r="AH11">
            <v>-64605</v>
          </cell>
          <cell r="AI11">
            <v>-80647</v>
          </cell>
          <cell r="AJ11">
            <v>-69183</v>
          </cell>
          <cell r="AK11">
            <v>-56034</v>
          </cell>
          <cell r="AL11">
            <v>-19706</v>
          </cell>
          <cell r="AM11">
            <v>-42726</v>
          </cell>
          <cell r="AN11">
            <v>-37690</v>
          </cell>
          <cell r="AO11">
            <v>-62464</v>
          </cell>
          <cell r="AP11">
            <v>-47676</v>
          </cell>
          <cell r="AQ11">
            <v>-19314</v>
          </cell>
        </row>
        <row r="12">
          <cell r="AG12">
            <v>233033</v>
          </cell>
          <cell r="AH12">
            <v>228794</v>
          </cell>
          <cell r="AI12">
            <v>216273</v>
          </cell>
          <cell r="AJ12">
            <v>242173</v>
          </cell>
          <cell r="AK12">
            <v>245064</v>
          </cell>
          <cell r="AL12">
            <v>284592</v>
          </cell>
          <cell r="AM12">
            <v>285472</v>
          </cell>
          <cell r="AN12">
            <v>309117</v>
          </cell>
          <cell r="AO12">
            <v>307778</v>
          </cell>
          <cell r="AP12">
            <v>320556</v>
          </cell>
          <cell r="AQ12">
            <v>290648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7"/>
  <sheetViews>
    <sheetView tabSelected="1" view="pageBreakPreview" zoomScale="55" zoomScaleNormal="55" zoomScaleSheetLayoutView="55" workbookViewId="0">
      <selection activeCell="A2" sqref="A2"/>
    </sheetView>
  </sheetViews>
  <sheetFormatPr baseColWidth="10" defaultColWidth="11.453125" defaultRowHeight="15.5"/>
  <cols>
    <col min="1" max="1" width="115.7265625" style="6" customWidth="1"/>
    <col min="2" max="2" width="14.81640625" style="6" hidden="1" customWidth="1"/>
    <col min="3" max="8" width="22" style="6" customWidth="1"/>
    <col min="9" max="9" width="13.7265625" style="6" bestFit="1" customWidth="1"/>
    <col min="10" max="16384" width="11.453125" style="6"/>
  </cols>
  <sheetData>
    <row r="1" spans="1:9" ht="6" customHeight="1">
      <c r="A1" s="18"/>
      <c r="B1" s="18"/>
      <c r="C1" s="18"/>
      <c r="D1" s="18"/>
      <c r="E1" s="18"/>
      <c r="F1" s="18"/>
      <c r="G1" s="18"/>
      <c r="H1" s="18"/>
    </row>
    <row r="2" spans="1:9" ht="30.5" thickBot="1">
      <c r="A2" s="2" t="s">
        <v>1</v>
      </c>
      <c r="B2" s="3"/>
      <c r="C2" s="26"/>
      <c r="D2" s="3"/>
      <c r="E2" s="3"/>
      <c r="F2" s="3"/>
      <c r="G2" s="3"/>
      <c r="H2" s="3"/>
    </row>
    <row r="3" spans="1:9" s="10" customFormat="1" ht="32.25" customHeight="1" thickBot="1">
      <c r="A3" s="7"/>
      <c r="B3" s="8"/>
      <c r="C3" s="9" t="s">
        <v>0</v>
      </c>
      <c r="D3" s="8"/>
      <c r="E3" s="8"/>
      <c r="F3" s="8"/>
      <c r="G3" s="8"/>
      <c r="H3" s="8"/>
    </row>
    <row r="4" spans="1:9" ht="33" customHeight="1" thickBot="1">
      <c r="A4" s="11"/>
      <c r="B4" s="12">
        <v>1996</v>
      </c>
      <c r="C4" s="19" t="s">
        <v>100</v>
      </c>
      <c r="D4" s="13">
        <v>2016</v>
      </c>
      <c r="E4" s="13">
        <v>2017</v>
      </c>
      <c r="F4" s="13">
        <v>2018</v>
      </c>
      <c r="G4" s="13">
        <v>2019</v>
      </c>
      <c r="H4" s="13">
        <v>2020</v>
      </c>
    </row>
    <row r="5" spans="1:9" ht="60" customHeight="1">
      <c r="A5" s="14" t="s">
        <v>2</v>
      </c>
      <c r="B5" s="27">
        <v>4.8</v>
      </c>
      <c r="C5" s="27">
        <f>(('[4]prix chaînés'!AL31/'[4]prix chaînés'!AF31)^(1/6)-1)*100</f>
        <v>3.9648445400764842</v>
      </c>
      <c r="D5" s="27">
        <f>'[4]Tx de croissance'!AM31</f>
        <v>1.1000000000000001</v>
      </c>
      <c r="E5" s="27">
        <f>'[4]Tx de croissance'!AN31</f>
        <v>4.2</v>
      </c>
      <c r="F5" s="27">
        <f>'[4]Tx de croissance'!AO31</f>
        <v>3.1</v>
      </c>
      <c r="G5" s="27">
        <f>'[4]Tx de croissance'!AP31</f>
        <v>2.6</v>
      </c>
      <c r="H5" s="27">
        <f>'[4]Tx de croissance'!AQ31</f>
        <v>-6.3</v>
      </c>
      <c r="I5" s="14"/>
    </row>
    <row r="6" spans="1:9" ht="28.5" customHeight="1">
      <c r="A6" s="28" t="s">
        <v>3</v>
      </c>
      <c r="B6" s="29"/>
      <c r="C6" s="27">
        <f>(('[4]prix chaînés'!AL29/'[4]prix chaînés'!AF29)^(1/6)-1)*100</f>
        <v>3.7057616218364897</v>
      </c>
      <c r="D6" s="27">
        <f>'[4]Tx de croissance'!AM29</f>
        <v>0.1</v>
      </c>
      <c r="E6" s="27">
        <f>'[4]Tx de croissance'!AN29</f>
        <v>4.4000000000000004</v>
      </c>
      <c r="F6" s="27">
        <f>'[4]Tx de croissance'!AO29</f>
        <v>3</v>
      </c>
      <c r="G6" s="27">
        <f>'[4]Tx de croissance'!AP29</f>
        <v>2.7</v>
      </c>
      <c r="H6" s="27">
        <f>'[4]Tx de croissance'!AQ29</f>
        <v>-6.1</v>
      </c>
      <c r="I6" s="28"/>
    </row>
    <row r="7" spans="1:9" ht="28.5" customHeight="1">
      <c r="A7" s="28" t="s">
        <v>4</v>
      </c>
      <c r="B7" s="29"/>
      <c r="C7" s="30">
        <f>(('[4]prix chaînés'!AL4/'[4]prix chaînés'!AF4)^(1/6)-1)*100</f>
        <v>4.1383759265197773</v>
      </c>
      <c r="D7" s="30">
        <f>'[4]Tx de croissance'!AM4</f>
        <v>-12.5</v>
      </c>
      <c r="E7" s="30">
        <f>'[4]Tx de croissance'!AN4</f>
        <v>13.1</v>
      </c>
      <c r="F7" s="30">
        <f>'[4]Tx de croissance'!AO4</f>
        <v>2.4</v>
      </c>
      <c r="G7" s="30">
        <f>'[4]Tx de croissance'!AP4</f>
        <v>-4.5999999999999996</v>
      </c>
      <c r="H7" s="30">
        <f>'[4]Tx de croissance'!AQ4</f>
        <v>-6.9</v>
      </c>
      <c r="I7" s="28"/>
    </row>
    <row r="8" spans="1:9" ht="28.5" customHeight="1">
      <c r="A8" s="31" t="s">
        <v>5</v>
      </c>
      <c r="B8" s="29"/>
      <c r="C8" s="32">
        <f>(('[4]prix chaînés'!AL5/'[4]prix chaînés'!AF5)^(1/6)-1)*100</f>
        <v>3.9154566733007101</v>
      </c>
      <c r="D8" s="32">
        <f>'[4]Tx de croissance'!AM5</f>
        <v>-13.7</v>
      </c>
      <c r="E8" s="32">
        <f>'[4]Tx de croissance'!AN5</f>
        <v>15.2</v>
      </c>
      <c r="F8" s="32">
        <f>'[4]Tx de croissance'!AO5</f>
        <v>3.7</v>
      </c>
      <c r="G8" s="32">
        <f>'[4]Tx de croissance'!AP5</f>
        <v>-5.8</v>
      </c>
      <c r="H8" s="32">
        <f>'[4]Tx de croissance'!AQ5</f>
        <v>-8.6</v>
      </c>
      <c r="I8" s="31"/>
    </row>
    <row r="9" spans="1:9" ht="28.5" customHeight="1">
      <c r="A9" s="31" t="s">
        <v>6</v>
      </c>
      <c r="B9" s="29"/>
      <c r="C9" s="32">
        <f>(('[4]prix chaînés'!AL6/'[4]prix chaînés'!AF6)^(1/6)-1)*100</f>
        <v>7.0429625859364631</v>
      </c>
      <c r="D9" s="32">
        <f>'[4]Tx de croissance'!AM6</f>
        <v>1.1000000000000001</v>
      </c>
      <c r="E9" s="32">
        <f>'[4]Tx de croissance'!AN6</f>
        <v>-8.3000000000000007</v>
      </c>
      <c r="F9" s="32">
        <f>'[4]Tx de croissance'!AO6</f>
        <v>-11</v>
      </c>
      <c r="G9" s="32">
        <f>'[4]Tx de croissance'!AP6</f>
        <v>8.3000000000000007</v>
      </c>
      <c r="H9" s="32">
        <f>'[4]Tx de croissance'!AQ6</f>
        <v>12.7</v>
      </c>
      <c r="I9" s="31"/>
    </row>
    <row r="10" spans="1:9" ht="28.5" customHeight="1">
      <c r="A10" s="28" t="s">
        <v>7</v>
      </c>
      <c r="B10" s="29"/>
      <c r="C10" s="30">
        <f>(('[4]prix chaînés'!AL7/'[4]prix chaînés'!AF7)^(1/6)-1)*100</f>
        <v>3.8062675946325841</v>
      </c>
      <c r="D10" s="30">
        <f>'[4]Tx de croissance'!AM7</f>
        <v>0.6</v>
      </c>
      <c r="E10" s="30">
        <f>'[4]Tx de croissance'!AN7</f>
        <v>3.6</v>
      </c>
      <c r="F10" s="30">
        <f>'[4]Tx de croissance'!AO7</f>
        <v>3</v>
      </c>
      <c r="G10" s="30">
        <f>'[4]Tx de croissance'!AP7</f>
        <v>3.6</v>
      </c>
      <c r="H10" s="30">
        <f>'[4]Tx de croissance'!AQ7</f>
        <v>-3.8</v>
      </c>
      <c r="I10" s="28"/>
    </row>
    <row r="11" spans="1:9" ht="28.5" customHeight="1">
      <c r="A11" s="31" t="s">
        <v>8</v>
      </c>
      <c r="B11" s="29"/>
      <c r="C11" s="32">
        <f>(('[4]prix chaînés'!AL8/'[4]prix chaînés'!AF8)^(1/6)-1)*100</f>
        <v>6.4451175753312606</v>
      </c>
      <c r="D11" s="32">
        <f>'[4]Tx de croissance'!AM8</f>
        <v>0.1</v>
      </c>
      <c r="E11" s="32">
        <f>'[4]Tx de croissance'!AN8</f>
        <v>17.100000000000001</v>
      </c>
      <c r="F11" s="32">
        <f>'[4]Tx de croissance'!AO8</f>
        <v>4.4000000000000004</v>
      </c>
      <c r="G11" s="32">
        <f>'[4]Tx de croissance'!AP8</f>
        <v>2.4</v>
      </c>
      <c r="H11" s="32">
        <f>'[4]Tx de croissance'!AQ8</f>
        <v>5</v>
      </c>
      <c r="I11" s="31"/>
    </row>
    <row r="12" spans="1:9" ht="28.5" customHeight="1">
      <c r="A12" s="31" t="s">
        <v>9</v>
      </c>
      <c r="B12" s="29"/>
      <c r="C12" s="32">
        <f>(('[4]prix chaînés'!AL9/'[4]prix chaînés'!AF9)^(1/6)-1)*100</f>
        <v>3.7391669470255851</v>
      </c>
      <c r="D12" s="32">
        <f>'[4]Tx de croissance'!AM9</f>
        <v>0.1</v>
      </c>
      <c r="E12" s="32">
        <f>'[4]Tx de croissance'!AN9</f>
        <v>2.5</v>
      </c>
      <c r="F12" s="32">
        <f>'[4]Tx de croissance'!AO9</f>
        <v>3.5</v>
      </c>
      <c r="G12" s="32">
        <f>'[4]Tx de croissance'!AP9</f>
        <v>2.8</v>
      </c>
      <c r="H12" s="32">
        <f>'[4]Tx de croissance'!AQ9</f>
        <v>-5.3</v>
      </c>
      <c r="I12" s="31"/>
    </row>
    <row r="13" spans="1:9" ht="28.5" customHeight="1">
      <c r="A13" s="24" t="s">
        <v>10</v>
      </c>
      <c r="B13" s="29"/>
      <c r="C13" s="32">
        <f>(('[4]prix chaînés'!AL10/'[4]prix chaînés'!AF10)^(1/6)-1)*100</f>
        <v>4.7668557574490622</v>
      </c>
      <c r="D13" s="32">
        <f>'[4]Tx de croissance'!AM10</f>
        <v>1.5</v>
      </c>
      <c r="E13" s="32">
        <f>'[4]Tx de croissance'!AN10</f>
        <v>3.4</v>
      </c>
      <c r="F13" s="32">
        <f>'[4]Tx de croissance'!AO10</f>
        <v>2.4</v>
      </c>
      <c r="G13" s="32">
        <f>'[4]Tx de croissance'!AP10</f>
        <v>1.1000000000000001</v>
      </c>
      <c r="H13" s="32">
        <f>'[4]Tx de croissance'!AQ10</f>
        <v>1.1000000000000001</v>
      </c>
      <c r="I13" s="24"/>
    </row>
    <row r="14" spans="1:9" ht="28.5" customHeight="1">
      <c r="A14" s="24" t="s">
        <v>11</v>
      </c>
      <c r="B14" s="29"/>
      <c r="C14" s="32">
        <f>(('[4]prix chaînés'!AL11/'[4]prix chaînés'!AF11)^(1/6)-1)*100</f>
        <v>0.35502937581151084</v>
      </c>
      <c r="D14" s="32">
        <f>'[4]Tx de croissance'!AM11</f>
        <v>1.8</v>
      </c>
      <c r="E14" s="32">
        <f>'[4]Tx de croissance'!AN11</f>
        <v>3.5</v>
      </c>
      <c r="F14" s="32">
        <f>'[4]Tx de croissance'!AO11</f>
        <v>3.1</v>
      </c>
      <c r="G14" s="32">
        <f>'[4]Tx de croissance'!AP11</f>
        <v>3.1</v>
      </c>
      <c r="H14" s="32">
        <f>'[4]Tx de croissance'!AQ11</f>
        <v>-10.6</v>
      </c>
      <c r="I14" s="24"/>
    </row>
    <row r="15" spans="1:9" ht="28.5" customHeight="1">
      <c r="A15" s="24" t="s">
        <v>12</v>
      </c>
      <c r="B15" s="29"/>
      <c r="C15" s="32">
        <f>(('[4]prix chaînés'!AL12/'[4]prix chaînés'!AF12)^(1/6)-1)*100</f>
        <v>3.5243863550407095</v>
      </c>
      <c r="D15" s="32">
        <f>'[4]Tx de croissance'!AM12</f>
        <v>-0.4</v>
      </c>
      <c r="E15" s="32">
        <f>'[4]Tx de croissance'!AN12</f>
        <v>4.5999999999999996</v>
      </c>
      <c r="F15" s="32">
        <f>'[4]Tx de croissance'!AO12</f>
        <v>4.5</v>
      </c>
      <c r="G15" s="32">
        <f>'[4]Tx de croissance'!AP12</f>
        <v>5.6</v>
      </c>
      <c r="H15" s="32">
        <f>'[4]Tx de croissance'!AQ12</f>
        <v>8.8000000000000007</v>
      </c>
      <c r="I15" s="24"/>
    </row>
    <row r="16" spans="1:9" ht="28.5" customHeight="1">
      <c r="A16" s="24" t="s">
        <v>13</v>
      </c>
      <c r="B16" s="29"/>
      <c r="C16" s="32">
        <f>(('[4]prix chaînés'!AL13/'[4]prix chaînés'!AF13)^(1/6)-1)*100</f>
        <v>6.9468382525221584</v>
      </c>
      <c r="D16" s="32">
        <f>'[4]Tx de croissance'!AM13</f>
        <v>2.2000000000000002</v>
      </c>
      <c r="E16" s="32">
        <f>'[4]Tx de croissance'!AN13</f>
        <v>2.2000000000000002</v>
      </c>
      <c r="F16" s="32">
        <f>'[4]Tx de croissance'!AO13</f>
        <v>6.7</v>
      </c>
      <c r="G16" s="32">
        <f>'[4]Tx de croissance'!AP13</f>
        <v>4.7</v>
      </c>
      <c r="H16" s="32">
        <f>'[4]Tx de croissance'!AQ13</f>
        <v>-18.2</v>
      </c>
      <c r="I16" s="24"/>
    </row>
    <row r="17" spans="1:9" ht="28.5" customHeight="1">
      <c r="A17" s="24" t="s">
        <v>14</v>
      </c>
      <c r="B17" s="29"/>
      <c r="C17" s="32">
        <f>(('[4]prix chaînés'!AL14/'[4]prix chaînés'!AF14)^(1/6)-1)*100</f>
        <v>0.42670551829231407</v>
      </c>
      <c r="D17" s="32">
        <f>'[4]Tx de croissance'!AM14</f>
        <v>-6.2</v>
      </c>
      <c r="E17" s="32">
        <f>'[4]Tx de croissance'!AN14</f>
        <v>-1.6</v>
      </c>
      <c r="F17" s="32">
        <f>'[4]Tx de croissance'!AO14</f>
        <v>0.4</v>
      </c>
      <c r="G17" s="32">
        <f>'[4]Tx de croissance'!AP14</f>
        <v>0.7</v>
      </c>
      <c r="H17" s="32">
        <f>'[4]Tx de croissance'!AQ14</f>
        <v>-7.7</v>
      </c>
      <c r="I17" s="24"/>
    </row>
    <row r="18" spans="1:9" ht="27" hidden="1" customHeight="1">
      <c r="A18" s="33" t="s">
        <v>15</v>
      </c>
      <c r="B18" s="29"/>
      <c r="C18" s="32">
        <f>(('[4]prix chaînés'!AL15/'[4]prix chaînés'!AF15)^(1/6)-1)*100</f>
        <v>-100</v>
      </c>
      <c r="D18" s="32">
        <f>'[4]Tx de croissance'!AM15</f>
        <v>0</v>
      </c>
      <c r="E18" s="32">
        <f>'[4]Tx de croissance'!AN15</f>
        <v>0</v>
      </c>
      <c r="F18" s="32">
        <f>'[4]Tx de croissance'!AO15</f>
        <v>0</v>
      </c>
      <c r="G18" s="32">
        <f>'[4]Tx de croissance'!AP15</f>
        <v>0</v>
      </c>
      <c r="H18" s="32">
        <f>'[4]Tx de croissance'!AQ15</f>
        <v>0</v>
      </c>
      <c r="I18" s="24"/>
    </row>
    <row r="19" spans="1:9" ht="28.5" hidden="1" customHeight="1">
      <c r="A19" s="33" t="s">
        <v>16</v>
      </c>
      <c r="B19" s="29"/>
      <c r="C19" s="32">
        <f>(('[4]prix chaînés'!AL16/'[4]prix chaînés'!AF16)^(1/6)-1)*100</f>
        <v>-12.092227254560406</v>
      </c>
      <c r="D19" s="32">
        <f>'[4]Tx de croissance'!AM16</f>
        <v>0</v>
      </c>
      <c r="E19" s="32">
        <f>'[4]Tx de croissance'!AN16</f>
        <v>0</v>
      </c>
      <c r="F19" s="32">
        <f>'[4]Tx de croissance'!AO16</f>
        <v>0</v>
      </c>
      <c r="G19" s="32">
        <f>'[4]Tx de croissance'!AP16</f>
        <v>0</v>
      </c>
      <c r="H19" s="32">
        <f>'[4]Tx de croissance'!AQ16</f>
        <v>0</v>
      </c>
      <c r="I19" s="24"/>
    </row>
    <row r="20" spans="1:9" ht="28.5" customHeight="1">
      <c r="A20" s="31" t="s">
        <v>17</v>
      </c>
      <c r="B20" s="29"/>
      <c r="C20" s="32">
        <f>(('[4]prix chaînés'!AL17/'[4]prix chaînés'!AF17)^(1/6)-1)*100</f>
        <v>6.7122900575672606</v>
      </c>
      <c r="D20" s="32">
        <f>'[4]Tx de croissance'!AM17</f>
        <v>2.5</v>
      </c>
      <c r="E20" s="32">
        <f>'[4]Tx de croissance'!AN17</f>
        <v>3.3</v>
      </c>
      <c r="F20" s="32">
        <f>'[4]Tx de croissance'!AO17</f>
        <v>5.3</v>
      </c>
      <c r="G20" s="32">
        <f>'[4]Tx de croissance'!AP17</f>
        <v>13.2</v>
      </c>
      <c r="H20" s="32">
        <f>'[4]Tx de croissance'!AQ17</f>
        <v>-3.1</v>
      </c>
      <c r="I20" s="31"/>
    </row>
    <row r="21" spans="1:9" ht="28.5" customHeight="1">
      <c r="A21" s="31" t="s">
        <v>18</v>
      </c>
      <c r="B21" s="29"/>
      <c r="C21" s="32">
        <f>(('[4]prix chaînés'!AL18/'[4]prix chaînés'!AF18)^(1/6)-1)*100</f>
        <v>2.3898965395716454</v>
      </c>
      <c r="D21" s="32">
        <f>'[4]Tx de croissance'!AM18</f>
        <v>1.6</v>
      </c>
      <c r="E21" s="32">
        <f>'[4]Tx de croissance'!AN18</f>
        <v>1.8</v>
      </c>
      <c r="F21" s="32">
        <f>'[4]Tx de croissance'!AO18</f>
        <v>0.1</v>
      </c>
      <c r="G21" s="32">
        <f>'[4]Tx de croissance'!AP18</f>
        <v>1.9</v>
      </c>
      <c r="H21" s="32">
        <f>'[4]Tx de croissance'!AQ18</f>
        <v>-3.8</v>
      </c>
      <c r="I21" s="28"/>
    </row>
    <row r="22" spans="1:9" ht="28.5" customHeight="1">
      <c r="A22" s="28" t="s">
        <v>19</v>
      </c>
      <c r="B22" s="34">
        <v>12.216789240045056</v>
      </c>
      <c r="C22" s="30">
        <f>(('[4]prix chaînés'!AL19/'[4]prix chaînés'!AF19)^(1/6)-1)*100</f>
        <v>3.5473078716659057</v>
      </c>
      <c r="D22" s="30">
        <f>'[4]Tx de croissance'!AM19</f>
        <v>2.9</v>
      </c>
      <c r="E22" s="30">
        <f>'[4]Tx de croissance'!AN19</f>
        <v>2.8</v>
      </c>
      <c r="F22" s="30">
        <f>'[4]Tx de croissance'!AO19</f>
        <v>3.1</v>
      </c>
      <c r="G22" s="30">
        <f>'[4]Tx de croissance'!AP19</f>
        <v>4</v>
      </c>
      <c r="H22" s="30">
        <f>'[4]Tx de croissance'!AQ19</f>
        <v>-7.1</v>
      </c>
    </row>
    <row r="23" spans="1:9" ht="28.5" customHeight="1">
      <c r="A23" s="31" t="s">
        <v>20</v>
      </c>
      <c r="B23" s="34">
        <v>13.785492523500253</v>
      </c>
      <c r="C23" s="32">
        <f>(('[4]prix chaînés'!AL20/'[4]prix chaînés'!AF20)^(1/6)-1)*100</f>
        <v>1.3135814104551002</v>
      </c>
      <c r="D23" s="32">
        <f>'[4]Tx de croissance'!AM20</f>
        <v>5.3</v>
      </c>
      <c r="E23" s="32">
        <f>'[4]Tx de croissance'!AN20</f>
        <v>3.2</v>
      </c>
      <c r="F23" s="32">
        <f>'[4]Tx de croissance'!AO20</f>
        <v>2.2999999999999998</v>
      </c>
      <c r="G23" s="32">
        <f>'[4]Tx de croissance'!AP20</f>
        <v>2.4</v>
      </c>
      <c r="H23" s="32">
        <f>'[4]Tx de croissance'!AQ20</f>
        <v>-10.7</v>
      </c>
    </row>
    <row r="24" spans="1:9" ht="28.5" customHeight="1">
      <c r="A24" s="31" t="s">
        <v>21</v>
      </c>
      <c r="B24" s="32">
        <v>3.6227816442800043</v>
      </c>
      <c r="C24" s="32">
        <f>(('[4]prix chaînés'!AL21/'[4]prix chaînés'!AF21)^(1/6)-1)*100</f>
        <v>2.4272481711298699</v>
      </c>
      <c r="D24" s="32">
        <f>'[4]Tx de croissance'!AM21</f>
        <v>3.6</v>
      </c>
      <c r="E24" s="32">
        <f>'[4]Tx de croissance'!AN21</f>
        <v>11.5</v>
      </c>
      <c r="F24" s="32">
        <f>'[4]Tx de croissance'!AO21</f>
        <v>6</v>
      </c>
      <c r="G24" s="32">
        <f>'[4]Tx de croissance'!AP21</f>
        <v>3.7</v>
      </c>
      <c r="H24" s="32">
        <f>'[4]Tx de croissance'!AQ21</f>
        <v>-55.9</v>
      </c>
    </row>
    <row r="25" spans="1:9" ht="28.5" customHeight="1">
      <c r="A25" s="31" t="s">
        <v>22</v>
      </c>
      <c r="B25" s="35">
        <v>78.007080430942864</v>
      </c>
      <c r="C25" s="32">
        <f>(('[4]prix chaînés'!AL22/'[4]prix chaînés'!AF22)^(1/6)-1)*100</f>
        <v>3.6545861227253562</v>
      </c>
      <c r="D25" s="32">
        <f>'[4]Tx de croissance'!AM22</f>
        <v>1.4</v>
      </c>
      <c r="E25" s="32">
        <f>'[4]Tx de croissance'!AN22</f>
        <v>3.7</v>
      </c>
      <c r="F25" s="32">
        <f>'[4]Tx de croissance'!AO22</f>
        <v>3.7</v>
      </c>
      <c r="G25" s="32">
        <f>'[4]Tx de croissance'!AP22</f>
        <v>6.6</v>
      </c>
      <c r="H25" s="32">
        <f>'[4]Tx de croissance'!AQ22</f>
        <v>-32</v>
      </c>
    </row>
    <row r="26" spans="1:9" ht="28.5" customHeight="1">
      <c r="A26" s="31" t="s">
        <v>23</v>
      </c>
      <c r="B26" s="35">
        <v>2.2240812323313985</v>
      </c>
      <c r="C26" s="32">
        <f>(('[4]prix chaînés'!AL23/'[4]prix chaînés'!AF23)^(1/6)-1)*100</f>
        <v>8.8141351544965154</v>
      </c>
      <c r="D26" s="32">
        <f>'[4]Tx de croissance'!AM23</f>
        <v>6.9</v>
      </c>
      <c r="E26" s="32">
        <f>'[4]Tx de croissance'!AN23</f>
        <v>0.8</v>
      </c>
      <c r="F26" s="32">
        <f>'[4]Tx de croissance'!AO23</f>
        <v>2.8</v>
      </c>
      <c r="G26" s="32">
        <f>'[4]Tx de croissance'!AP23</f>
        <v>2.4</v>
      </c>
      <c r="H26" s="32">
        <f>'[4]Tx de croissance'!AQ23</f>
        <v>-1.9</v>
      </c>
    </row>
    <row r="27" spans="1:9" ht="28.5" customHeight="1">
      <c r="A27" s="31" t="s">
        <v>24</v>
      </c>
      <c r="B27" s="35">
        <v>13.412056696333341</v>
      </c>
      <c r="C27" s="32">
        <f>(('[4]prix chaînés'!AL24/'[4]prix chaînés'!AF24)^(1/6)-1)*100</f>
        <v>5.0832094465080635</v>
      </c>
      <c r="D27" s="32">
        <f>'[4]Tx de croissance'!AM24</f>
        <v>0.2</v>
      </c>
      <c r="E27" s="32">
        <f>'[4]Tx de croissance'!AN24</f>
        <v>3.8</v>
      </c>
      <c r="F27" s="32">
        <f>'[4]Tx de croissance'!AO24</f>
        <v>3.4</v>
      </c>
      <c r="G27" s="32">
        <f>'[4]Tx de croissance'!AP24</f>
        <v>4</v>
      </c>
      <c r="H27" s="32">
        <f>'[4]Tx de croissance'!AQ24</f>
        <v>-0.6</v>
      </c>
    </row>
    <row r="28" spans="1:9" ht="28.5" customHeight="1">
      <c r="A28" s="31" t="s">
        <v>25</v>
      </c>
      <c r="B28" s="35">
        <v>2.934780579769658</v>
      </c>
      <c r="C28" s="32">
        <f>(('[4]prix chaînés'!AL25/'[4]prix chaînés'!AF25)^(1/6)-1)*100</f>
        <v>3.7182194977991356</v>
      </c>
      <c r="D28" s="32">
        <f>'[4]Tx de croissance'!AM25</f>
        <v>1.6</v>
      </c>
      <c r="E28" s="32">
        <f>'[4]Tx de croissance'!AN25</f>
        <v>2.4</v>
      </c>
      <c r="F28" s="32">
        <f>'[4]Tx de croissance'!AO25</f>
        <v>2.2000000000000002</v>
      </c>
      <c r="G28" s="32">
        <f>'[4]Tx de croissance'!AP25</f>
        <v>5</v>
      </c>
      <c r="H28" s="32">
        <f>'[4]Tx de croissance'!AQ25</f>
        <v>2.2999999999999998</v>
      </c>
    </row>
    <row r="29" spans="1:9" ht="28.5" customHeight="1">
      <c r="A29" s="31" t="s">
        <v>26</v>
      </c>
      <c r="B29" s="35"/>
      <c r="C29" s="32">
        <f>(('[4]prix chaînés'!AL26/'[4]prix chaînés'!AF26)^(1/6)-1)*100</f>
        <v>3.2395834232553433</v>
      </c>
      <c r="D29" s="32">
        <f>'[4]Tx de croissance'!AM26</f>
        <v>1.4</v>
      </c>
      <c r="E29" s="32">
        <f>'[4]Tx de croissance'!AN26</f>
        <v>-0.9</v>
      </c>
      <c r="F29" s="32">
        <f>'[4]Tx de croissance'!AO26</f>
        <v>0.7</v>
      </c>
      <c r="G29" s="32">
        <f>'[4]Tx de croissance'!AP26</f>
        <v>2.4</v>
      </c>
      <c r="H29" s="32">
        <f>'[4]Tx de croissance'!AQ26</f>
        <v>1.2</v>
      </c>
    </row>
    <row r="30" spans="1:9" ht="28.5" customHeight="1">
      <c r="A30" s="31" t="s">
        <v>27</v>
      </c>
      <c r="B30" s="35"/>
      <c r="C30" s="32">
        <f>(('[4]prix chaînés'!AL27/'[4]prix chaînés'!AF27)^(1/6)-1)*100</f>
        <v>3.3349803090156449</v>
      </c>
      <c r="D30" s="32">
        <f>'[4]Tx de croissance'!AM27</f>
        <v>4.4000000000000004</v>
      </c>
      <c r="E30" s="32">
        <f>'[4]Tx de croissance'!AN27</f>
        <v>3.6</v>
      </c>
      <c r="F30" s="32">
        <f>'[4]Tx de croissance'!AO27</f>
        <v>5.3</v>
      </c>
      <c r="G30" s="32">
        <f>'[4]Tx de croissance'!AP27</f>
        <v>5.0999999999999996</v>
      </c>
      <c r="H30" s="32">
        <f>'[4]Tx de croissance'!AQ27</f>
        <v>-0.9</v>
      </c>
    </row>
    <row r="31" spans="1:9" ht="28.5" customHeight="1">
      <c r="A31" s="31" t="s">
        <v>28</v>
      </c>
      <c r="B31" s="35"/>
      <c r="C31" s="32">
        <f>(('[4]prix chaînés'!AL28/'[4]prix chaînés'!AF28)^(1/6)-1)*100</f>
        <v>2.3389711136059477</v>
      </c>
      <c r="D31" s="32">
        <f>'[4]Tx de croissance'!AM28</f>
        <v>3</v>
      </c>
      <c r="E31" s="32">
        <f>'[4]Tx de croissance'!AN28</f>
        <v>1</v>
      </c>
      <c r="F31" s="32">
        <f>'[4]Tx de croissance'!AO28</f>
        <v>1.6</v>
      </c>
      <c r="G31" s="32">
        <f>'[4]Tx de croissance'!AP28</f>
        <v>2.9</v>
      </c>
      <c r="H31" s="32">
        <f>'[4]Tx de croissance'!AQ28</f>
        <v>-7.1</v>
      </c>
    </row>
    <row r="32" spans="1:9" ht="28.5" hidden="1" customHeight="1">
      <c r="A32" s="31" t="s">
        <v>29</v>
      </c>
      <c r="B32" s="35"/>
      <c r="C32" s="32"/>
      <c r="D32" s="32"/>
      <c r="E32" s="32"/>
      <c r="F32" s="32"/>
      <c r="G32" s="32"/>
      <c r="H32" s="32"/>
    </row>
    <row r="33" spans="1:8" ht="28.5" customHeight="1">
      <c r="A33" s="28" t="s">
        <v>30</v>
      </c>
      <c r="B33" s="35"/>
      <c r="C33" s="30">
        <f>(('[4]prix chaînés'!AL33/'[4]prix chaînés'!AF33)^(1/6)-1)*100</f>
        <v>3.9694408390797076</v>
      </c>
      <c r="D33" s="30">
        <f>'[4]Tx de croissance'!AM32</f>
        <v>3</v>
      </c>
      <c r="E33" s="30">
        <f>'[4]Tx de croissance'!AN32</f>
        <v>2.9</v>
      </c>
      <c r="F33" s="30">
        <f>'[4]Tx de croissance'!AO32</f>
        <v>3.1</v>
      </c>
      <c r="G33" s="30">
        <f>'[4]Tx de croissance'!AP32</f>
        <v>3.7</v>
      </c>
      <c r="H33" s="30">
        <f>'[4]Tx de croissance'!AQ32</f>
        <v>-6</v>
      </c>
    </row>
    <row r="34" spans="1:8" ht="40.5" customHeight="1">
      <c r="A34" s="36" t="s">
        <v>31</v>
      </c>
      <c r="B34" s="32"/>
      <c r="C34" s="25"/>
      <c r="D34" s="25"/>
      <c r="E34" s="25"/>
      <c r="F34" s="25"/>
      <c r="G34" s="25"/>
      <c r="H34" s="25"/>
    </row>
    <row r="35" spans="1:8" ht="28.5" customHeight="1">
      <c r="A35" s="28" t="s">
        <v>32</v>
      </c>
      <c r="B35" s="32"/>
      <c r="C35" s="30">
        <f t="shared" ref="C35:F35" si="0">C5</f>
        <v>3.9648445400764842</v>
      </c>
      <c r="D35" s="30">
        <f t="shared" si="0"/>
        <v>1.1000000000000001</v>
      </c>
      <c r="E35" s="30">
        <f t="shared" si="0"/>
        <v>4.2</v>
      </c>
      <c r="F35" s="30">
        <f t="shared" si="0"/>
        <v>3.1</v>
      </c>
      <c r="G35" s="30">
        <f t="shared" ref="G35:H35" si="1">G5</f>
        <v>2.6</v>
      </c>
      <c r="H35" s="30">
        <f t="shared" si="1"/>
        <v>-6.3</v>
      </c>
    </row>
    <row r="36" spans="1:8" ht="28.5" customHeight="1">
      <c r="A36" s="28" t="s">
        <v>4</v>
      </c>
      <c r="B36" s="32"/>
      <c r="C36" s="30">
        <f>C7*SUM('[5]Prix courants'!AG4:AL4)/SUM('[5]Prix courants'!$AG$31:$AL$31)</f>
        <v>0.52406226161198177</v>
      </c>
      <c r="D36" s="30">
        <f>D7*('[5]Prix courants'!AL4/'[5]Prix courants'!AL$31)</f>
        <v>-1.5785085277595021</v>
      </c>
      <c r="E36" s="30">
        <f>E7*('[5]Prix courants'!AM4/'[5]Prix courants'!AM$31)</f>
        <v>1.5715671383270713</v>
      </c>
      <c r="F36" s="30">
        <f>F7*('[5]Prix courants'!AN4/'[5]Prix courants'!AN$31)</f>
        <v>0.29670013969305153</v>
      </c>
      <c r="G36" s="30">
        <f>G7*('[5]Prix courants'!AO4/'[5]Prix courants'!AO$31)</f>
        <v>-0.56196986277394911</v>
      </c>
      <c r="H36" s="30">
        <f>H7*('[5]Prix courants'!AP4/'[5]Prix courants'!AP$31)</f>
        <v>-0.83806911136826145</v>
      </c>
    </row>
    <row r="37" spans="1:8" ht="28.5" customHeight="1">
      <c r="A37" s="31" t="s">
        <v>5</v>
      </c>
      <c r="B37" s="32"/>
      <c r="C37" s="32">
        <f>C8*SUM('[5]Prix courants'!AG5:AL5)/SUM('[5]Prix courants'!$AG$31:$AL$31)</f>
        <v>0.46148679064401832</v>
      </c>
      <c r="D37" s="32">
        <f>D8*('[5]Prix courants'!AL5/'[5]Prix courants'!AL$31)</f>
        <v>-1.5925114631307251</v>
      </c>
      <c r="E37" s="32">
        <f>E8*('[5]Prix courants'!AM5/'[5]Prix courants'!AM$31)</f>
        <v>1.6584057503288989</v>
      </c>
      <c r="F37" s="32">
        <f>F8*('[5]Prix courants'!AN5/'[5]Prix courants'!AN$31)</f>
        <v>0.41798832598808144</v>
      </c>
      <c r="G37" s="32">
        <f>G8*('[5]Prix courants'!AO5/'[5]Prix courants'!AO$31)</f>
        <v>-0.64926064289020025</v>
      </c>
      <c r="H37" s="32">
        <f>H8*('[5]Prix courants'!AP5/'[5]Prix courants'!AP$31)</f>
        <v>-0.95968428339200174</v>
      </c>
    </row>
    <row r="38" spans="1:8" ht="28.5" customHeight="1">
      <c r="A38" s="31" t="s">
        <v>6</v>
      </c>
      <c r="B38" s="32"/>
      <c r="C38" s="32">
        <f>C9*SUM('[5]Prix courants'!AG6:AL6)/SUM('[5]Prix courants'!$AG$31:$AL$31)</f>
        <v>6.1780432244695968E-2</v>
      </c>
      <c r="D38" s="32">
        <f>D9*('[5]Prix courants'!AL6/'[5]Prix courants'!AL$31)</f>
        <v>1.1042866541829042E-2</v>
      </c>
      <c r="E38" s="32">
        <f>E9*('[5]Prix courants'!AM6/'[5]Prix courants'!AM$31)</f>
        <v>-9.014891993813838E-2</v>
      </c>
      <c r="F38" s="32">
        <f>F9*('[5]Prix courants'!AN6/'[5]Prix courants'!AN$31)</f>
        <v>-0.11720764407903711</v>
      </c>
      <c r="G38" s="32">
        <f>G9*('[5]Prix courants'!AO6/'[5]Prix courants'!AO$31)</f>
        <v>8.4874731948653234E-2</v>
      </c>
      <c r="H38" s="32">
        <f>H9*('[5]Prix courants'!AP6/'[5]Prix courants'!AP$31)</f>
        <v>0.12532481614426016</v>
      </c>
    </row>
    <row r="39" spans="1:8" ht="28.5" customHeight="1">
      <c r="A39" s="28" t="s">
        <v>7</v>
      </c>
      <c r="B39" s="32"/>
      <c r="C39" s="30">
        <f>C10*SUM('[5]Prix courants'!AG7:AL7)/SUM('[5]Prix courants'!$AG$31:$AL$31)</f>
        <v>0.99886205115476634</v>
      </c>
      <c r="D39" s="30">
        <f>D10*('[5]Prix courants'!AL7/'[5]Prix courants'!AL$31)</f>
        <v>0.15656419859304621</v>
      </c>
      <c r="E39" s="30">
        <f>E10*('[5]Prix courants'!AM7/'[5]Prix courants'!AM$31)</f>
        <v>0.93212176122081003</v>
      </c>
      <c r="F39" s="30">
        <f>F10*('[5]Prix courants'!AN7/'[5]Prix courants'!AN$31)</f>
        <v>0.784784275359933</v>
      </c>
      <c r="G39" s="30">
        <f>G10*('[5]Prix courants'!AO7/'[5]Prix courants'!AO$31)</f>
        <v>0.93145517712363879</v>
      </c>
      <c r="H39" s="30">
        <f>H10*('[5]Prix courants'!AP7/'[5]Prix courants'!AP$31)</f>
        <v>-0.96231664304314857</v>
      </c>
    </row>
    <row r="40" spans="1:8" ht="28.5" customHeight="1">
      <c r="A40" s="31" t="s">
        <v>8</v>
      </c>
      <c r="B40" s="32"/>
      <c r="C40" s="32">
        <f>C11*SUM('[5]Prix courants'!AG8:AL8)/SUM('[5]Prix courants'!$AG$31:$AL$31)</f>
        <v>0.1997169016154646</v>
      </c>
      <c r="D40" s="32">
        <f>D11*('[5]Prix courants'!AL8/'[5]Prix courants'!AL$31)</f>
        <v>2.2968773723366569E-3</v>
      </c>
      <c r="E40" s="32">
        <f>E11*('[5]Prix courants'!AM8/'[5]Prix courants'!AM$31)</f>
        <v>0.34830211136870343</v>
      </c>
      <c r="F40" s="32">
        <f>F11*('[5]Prix courants'!AN8/'[5]Prix courants'!AN$31)</f>
        <v>0.10133644389466109</v>
      </c>
      <c r="G40" s="32">
        <f>G11*('[5]Prix courants'!AO8/'[5]Prix courants'!AO$31)</f>
        <v>5.5114153562184749E-2</v>
      </c>
      <c r="H40" s="32">
        <f>H11*('[5]Prix courants'!AP8/'[5]Prix courants'!AP$31)</f>
        <v>0.11422997451435887</v>
      </c>
    </row>
    <row r="41" spans="1:8" ht="28.5" customHeight="1">
      <c r="A41" s="31" t="s">
        <v>9</v>
      </c>
      <c r="B41" s="32"/>
      <c r="C41" s="32">
        <f>C12*SUM('[5]Prix courants'!AG9:AL9)/SUM('[5]Prix courants'!$AG$31:$AL$31)</f>
        <v>0.58948680314585</v>
      </c>
      <c r="D41" s="32">
        <f>D12*('[5]Prix courants'!AL9/'[5]Prix courants'!AL$31)</f>
        <v>1.6136950250518752E-2</v>
      </c>
      <c r="E41" s="32">
        <f>E12*('[5]Prix courants'!AM9/'[5]Prix courants'!AM$31)</f>
        <v>0.39195236220045027</v>
      </c>
      <c r="F41" s="32">
        <f>F12*('[5]Prix courants'!AN9/'[5]Prix courants'!AN$31)</f>
        <v>0.54946686170387904</v>
      </c>
      <c r="G41" s="32">
        <f>G12*('[5]Prix courants'!AO9/'[5]Prix courants'!AO$31)</f>
        <v>0.43890612496763531</v>
      </c>
      <c r="H41" s="32">
        <f>H12*('[5]Prix courants'!AP9/'[5]Prix courants'!AP$31)</f>
        <v>-0.78954785106947745</v>
      </c>
    </row>
    <row r="42" spans="1:8" ht="28.5" customHeight="1">
      <c r="A42" s="24" t="s">
        <v>10</v>
      </c>
      <c r="B42" s="32"/>
      <c r="C42" s="32">
        <f>C13*SUM('[5]Prix courants'!AG10:AL10)/SUM('[5]Prix courants'!$AG$31:$AL$31)</f>
        <v>0.26061700778857655</v>
      </c>
      <c r="D42" s="32">
        <f>D13*('[5]Prix courants'!AL10/'[5]Prix courants'!AL$31)</f>
        <v>9.0212561364441529E-2</v>
      </c>
      <c r="E42" s="32">
        <f>E13*('[5]Prix courants'!AM10/'[5]Prix courants'!AM$31)</f>
        <v>0.19071266219186384</v>
      </c>
      <c r="F42" s="32">
        <f>F13*('[5]Prix courants'!AN10/'[5]Prix courants'!AN$31)</f>
        <v>0.14183783376997211</v>
      </c>
      <c r="G42" s="32">
        <f>G13*('[5]Prix courants'!AO10/'[5]Prix courants'!AO$31)</f>
        <v>6.2500146599390335E-2</v>
      </c>
      <c r="H42" s="32">
        <f>H13*('[5]Prix courants'!AP10/'[5]Prix courants'!AP$31)</f>
        <v>5.3802200890696275E-2</v>
      </c>
    </row>
    <row r="43" spans="1:8" ht="28.5" customHeight="1">
      <c r="A43" s="24" t="s">
        <v>11</v>
      </c>
      <c r="B43" s="32"/>
      <c r="C43" s="32">
        <f>C14*SUM('[5]Prix courants'!AG11:AL11)/SUM('[5]Prix courants'!$AG$31:$AL$31)</f>
        <v>6.2127414223833739E-3</v>
      </c>
      <c r="D43" s="32">
        <f>D14*('[5]Prix courants'!AL11/'[5]Prix courants'!AL$31)</f>
        <v>2.9342578065691582E-2</v>
      </c>
      <c r="E43" s="32">
        <f>E14*('[5]Prix courants'!AM11/'[5]Prix courants'!AM$31)</f>
        <v>5.9293111428906989E-2</v>
      </c>
      <c r="F43" s="32">
        <f>F14*('[5]Prix courants'!AN11/'[5]Prix courants'!AN$31)</f>
        <v>5.1729606931033019E-2</v>
      </c>
      <c r="G43" s="32">
        <f>G14*('[5]Prix courants'!AO11/'[5]Prix courants'!AO$31)</f>
        <v>5.1852971186228142E-2</v>
      </c>
      <c r="H43" s="32">
        <f>H14*('[5]Prix courants'!AP11/'[5]Prix courants'!AP$31)</f>
        <v>-0.18181185732898686</v>
      </c>
    </row>
    <row r="44" spans="1:8" ht="28.5" customHeight="1">
      <c r="A44" s="24" t="s">
        <v>12</v>
      </c>
      <c r="B44" s="32"/>
      <c r="C44" s="32">
        <f>C15*SUM('[5]Prix courants'!AG12:AL12)/SUM('[5]Prix courants'!$AG$31:$AL$31)</f>
        <v>7.0147851257242128E-2</v>
      </c>
      <c r="D44" s="32">
        <f>D15*('[5]Prix courants'!AL12/'[5]Prix courants'!AL$31)</f>
        <v>-8.7490257604129762E-3</v>
      </c>
      <c r="E44" s="32">
        <f>E15*('[5]Prix courants'!AM12/'[5]Prix courants'!AM$31)</f>
        <v>0.10150400353720629</v>
      </c>
      <c r="F44" s="32">
        <f>F15*('[5]Prix courants'!AN12/'[5]Prix courants'!AN$31)</f>
        <v>9.4699189592162142E-2</v>
      </c>
      <c r="G44" s="32">
        <f>G15*('[5]Prix courants'!AO12/'[5]Prix courants'!AO$31)</f>
        <v>0.13018603237094967</v>
      </c>
      <c r="H44" s="32">
        <f>H15*('[5]Prix courants'!AP12/'[5]Prix courants'!AP$31)</f>
        <v>0.19592264439983834</v>
      </c>
    </row>
    <row r="45" spans="1:8" ht="28.5" customHeight="1">
      <c r="A45" s="24" t="s">
        <v>13</v>
      </c>
      <c r="B45" s="32"/>
      <c r="C45" s="32">
        <f>C16*SUM('[5]Prix courants'!AG13:AL13)/SUM('[5]Prix courants'!$AG$31:$AL$31)</f>
        <v>0.24612973594619253</v>
      </c>
      <c r="D45" s="32">
        <f>D16*('[5]Prix courants'!AL13/'[5]Prix courants'!AL$31)</f>
        <v>7.8947922465711834E-2</v>
      </c>
      <c r="E45" s="32">
        <f>E16*('[5]Prix courants'!AM13/'[5]Prix courants'!AM$31)</f>
        <v>7.9861709445742279E-2</v>
      </c>
      <c r="F45" s="32">
        <f>F16*('[5]Prix courants'!AN13/'[5]Prix courants'!AN$31)</f>
        <v>0.24417094290458075</v>
      </c>
      <c r="G45" s="32">
        <f>G16*('[5]Prix courants'!AO13/'[5]Prix courants'!AO$31)</f>
        <v>0.17521387723361087</v>
      </c>
      <c r="H45" s="32">
        <f>H16*('[5]Prix courants'!AP13/'[5]Prix courants'!AP$31)</f>
        <v>-0.69070598175235032</v>
      </c>
    </row>
    <row r="46" spans="1:8" ht="28.5" customHeight="1">
      <c r="A46" s="24" t="s">
        <v>14</v>
      </c>
      <c r="B46" s="32"/>
      <c r="C46" s="32">
        <f>C17*SUM('[5]Prix courants'!AG14:AL14)/SUM('[5]Prix courants'!$AG$31:$AL$31)</f>
        <v>1.2863428130420462E-2</v>
      </c>
      <c r="D46" s="32">
        <f>D17*('[5]Prix courants'!AL14/'[5]Prix courants'!AL$31)</f>
        <v>-0.16844394959259074</v>
      </c>
      <c r="E46" s="32">
        <f>E17*('[5]Prix courants'!AM14/'[5]Prix courants'!AM$31)</f>
        <v>-4.0609970697640912E-2</v>
      </c>
      <c r="F46" s="32">
        <f>F17*('[5]Prix courants'!AN14/'[5]Prix courants'!AN$31)</f>
        <v>9.486710346222409E-3</v>
      </c>
      <c r="G46" s="32">
        <f>G17*('[5]Prix courants'!AO14/'[5]Prix courants'!AO$31)</f>
        <v>1.5876037359839706E-2</v>
      </c>
      <c r="H46" s="32">
        <f>H17*('[5]Prix courants'!AP14/'[5]Prix courants'!AP$31)</f>
        <v>-0.17473859435152142</v>
      </c>
    </row>
    <row r="47" spans="1:8" ht="28.5" hidden="1" customHeight="1">
      <c r="A47" s="37" t="s">
        <v>15</v>
      </c>
      <c r="B47" s="32"/>
      <c r="C47" s="32">
        <f>C18*SUM('[5]Prix courants'!AG15:AL15)/SUM('[5]Prix courants'!$AG$31:$AL$31)</f>
        <v>-1.4061811634910011</v>
      </c>
      <c r="D47" s="32">
        <f>D18*('[5]Prix courants'!AL15/'[5]Prix courants'!AL$31)</f>
        <v>0</v>
      </c>
      <c r="E47" s="32">
        <f>E18*('[5]Prix courants'!AM15/'[5]Prix courants'!AM$31)</f>
        <v>0</v>
      </c>
      <c r="F47" s="32">
        <f>F18*('[5]Prix courants'!AN15/'[5]Prix courants'!AN$31)</f>
        <v>0</v>
      </c>
      <c r="G47" s="32">
        <f>G18*('[5]Prix courants'!AO15/'[5]Prix courants'!AO$31)</f>
        <v>0</v>
      </c>
      <c r="H47" s="32">
        <f>H18*('[5]Prix courants'!AP15/'[5]Prix courants'!AP$31)</f>
        <v>0</v>
      </c>
    </row>
    <row r="48" spans="1:8" ht="28.5" hidden="1" customHeight="1">
      <c r="A48" s="37" t="s">
        <v>16</v>
      </c>
      <c r="B48" s="32"/>
      <c r="C48" s="32">
        <f>C19*SUM('[5]Prix courants'!AG16:AL16)/SUM('[5]Prix courants'!$AG$31:$AL$31)</f>
        <v>-1.7084494941453428E-2</v>
      </c>
      <c r="D48" s="32">
        <f>D19*('[5]Prix courants'!AL16/'[5]Prix courants'!AL$31)</f>
        <v>0</v>
      </c>
      <c r="E48" s="32">
        <f>E19*('[5]Prix courants'!AM16/'[5]Prix courants'!AM$31)</f>
        <v>0</v>
      </c>
      <c r="F48" s="32">
        <f>F19*('[5]Prix courants'!AN16/'[5]Prix courants'!AN$31)</f>
        <v>0</v>
      </c>
      <c r="G48" s="32">
        <f>G19*('[5]Prix courants'!AO16/'[5]Prix courants'!AO$31)</f>
        <v>0</v>
      </c>
      <c r="H48" s="32">
        <f>H19*('[5]Prix courants'!AP16/'[5]Prix courants'!AP$31)</f>
        <v>0</v>
      </c>
    </row>
    <row r="49" spans="1:11" ht="28.5" customHeight="1">
      <c r="A49" s="24" t="s">
        <v>17</v>
      </c>
      <c r="B49" s="32"/>
      <c r="C49" s="32">
        <f>C20*SUM('[5]Prix courants'!AG17:AL17)/SUM('[5]Prix courants'!$AG$31:$AL$31)</f>
        <v>0.12006254723606968</v>
      </c>
      <c r="D49" s="32">
        <f>D20*('[5]Prix courants'!AL17/'[5]Prix courants'!AL$31)</f>
        <v>5.3380737891593699E-2</v>
      </c>
      <c r="E49" s="32">
        <f>E20*('[5]Prix courants'!AM17/'[5]Prix courants'!AM$31)</f>
        <v>8.1357718738804347E-2</v>
      </c>
      <c r="F49" s="32">
        <f>F20*('[5]Prix courants'!AN17/'[5]Prix courants'!AN$31)</f>
        <v>0.13471800347116067</v>
      </c>
      <c r="G49" s="32">
        <f>G20*('[5]Prix courants'!AO17/'[5]Prix courants'!AO$31)</f>
        <v>0.33231528702356322</v>
      </c>
      <c r="H49" s="32">
        <f>H20*('[5]Prix courants'!AP17/'[5]Prix courants'!AP$31)</f>
        <v>-8.6268721710331134E-2</v>
      </c>
      <c r="I49" s="32"/>
      <c r="J49" s="32"/>
      <c r="K49" s="32"/>
    </row>
    <row r="50" spans="1:11" ht="28.5" customHeight="1">
      <c r="A50" s="31" t="s">
        <v>18</v>
      </c>
      <c r="B50" s="29" t="e">
        <v>#REF!</v>
      </c>
      <c r="C50" s="32">
        <f>C21*SUM('[5]Prix courants'!AG18:AL18)/SUM('[5]Prix courants'!$AG$31:$AL$31)</f>
        <v>0.13359378507521591</v>
      </c>
      <c r="D50" s="32">
        <f>D21*('[5]Prix courants'!AL18/'[5]Prix courants'!AL$31)</f>
        <v>8.8399615365150064E-2</v>
      </c>
      <c r="E50" s="32">
        <f>E21*('[5]Prix courants'!AM18/'[5]Prix courants'!AM$31)</f>
        <v>0.10281486218811345</v>
      </c>
      <c r="F50" s="32">
        <f>F21*('[5]Prix courants'!AN18/'[5]Prix courants'!AN$31)</f>
        <v>5.6154725340883975E-3</v>
      </c>
      <c r="G50" s="32">
        <f>G21*('[5]Prix courants'!AO18/'[5]Prix courants'!AO$31)</f>
        <v>0.10230688800618513</v>
      </c>
      <c r="H50" s="32">
        <f>H21*('[5]Prix courants'!AP18/'[5]Prix courants'!AP$31)</f>
        <v>-0.20366219467976399</v>
      </c>
    </row>
    <row r="51" spans="1:11" ht="28.5" customHeight="1">
      <c r="A51" s="28" t="s">
        <v>19</v>
      </c>
      <c r="B51" s="34" t="e">
        <v>#REF!</v>
      </c>
      <c r="C51" s="30">
        <f>C22*SUM('[5]Prix courants'!AG19:AL19)/SUM('[5]Prix courants'!$AG$31:$AL$31)</f>
        <v>1.8300396790827309</v>
      </c>
      <c r="D51" s="30">
        <f>D22*('[5]Prix courants'!AL19/'[5]Prix courants'!AL$31)</f>
        <v>1.4425118680095146</v>
      </c>
      <c r="E51" s="30">
        <f>E22*('[5]Prix courants'!AM19/'[5]Prix courants'!AM$31)</f>
        <v>1.4112872805654004</v>
      </c>
      <c r="F51" s="30">
        <f>F22*('[5]Prix courants'!AN19/'[5]Prix courants'!AN$31)</f>
        <v>1.5495902807501094</v>
      </c>
      <c r="G51" s="30">
        <f>G22*('[5]Prix courants'!AO19/'[5]Prix courants'!AO$31)</f>
        <v>2.0056492638906307</v>
      </c>
      <c r="H51" s="30">
        <f>H22*('[5]Prix courants'!AP19/'[5]Prix courants'!AP$31)</f>
        <v>-3.6195830868333436</v>
      </c>
    </row>
    <row r="52" spans="1:11" ht="28.5" customHeight="1">
      <c r="A52" s="31" t="s">
        <v>20</v>
      </c>
      <c r="B52" s="34" t="e">
        <v>#REF!</v>
      </c>
      <c r="C52" s="32">
        <f>C23*SUM('[5]Prix courants'!AG20:AL20)/SUM('[5]Prix courants'!$AG$31:$AL$31)</f>
        <v>0.11109078079217696</v>
      </c>
      <c r="D52" s="32">
        <f>D23*('[5]Prix courants'!AL20/'[5]Prix courants'!AL$31)</f>
        <v>0.41290591629131024</v>
      </c>
      <c r="E52" s="32">
        <f>E23*('[5]Prix courants'!AM20/'[5]Prix courants'!AM$31)</f>
        <v>0.25826343304425753</v>
      </c>
      <c r="F52" s="32">
        <f>F23*('[5]Prix courants'!AN20/'[5]Prix courants'!AN$31)</f>
        <v>0.1817658706828027</v>
      </c>
      <c r="G52" s="32">
        <f>G23*('[5]Prix courants'!AO20/'[5]Prix courants'!AO$31)</f>
        <v>0.19012704979778305</v>
      </c>
      <c r="H52" s="32">
        <f>H23*('[5]Prix courants'!AP20/'[5]Prix courants'!AP$31)</f>
        <v>-0.84650036519587846</v>
      </c>
    </row>
    <row r="53" spans="1:11" ht="28.5" customHeight="1">
      <c r="A53" s="31" t="s">
        <v>21</v>
      </c>
      <c r="B53" s="32" t="e">
        <v>#REF!</v>
      </c>
      <c r="C53" s="32">
        <f>C24*SUM('[5]Prix courants'!AG21:AL21)/SUM('[5]Prix courants'!$AG$31:$AL$31)</f>
        <v>5.2997695794654E-2</v>
      </c>
      <c r="D53" s="32">
        <f>D24*('[5]Prix courants'!AL21/'[5]Prix courants'!AL$31)</f>
        <v>7.7159775292271873E-2</v>
      </c>
      <c r="E53" s="32">
        <f>E24*('[5]Prix courants'!AM21/'[5]Prix courants'!AM$31)</f>
        <v>0.25520144014827845</v>
      </c>
      <c r="F53" s="32">
        <f>F24*('[5]Prix courants'!AN21/'[5]Prix courants'!AN$31)</f>
        <v>0.15046776006660115</v>
      </c>
      <c r="G53" s="32">
        <f>G24*('[5]Prix courants'!AO21/'[5]Prix courants'!AO$31)</f>
        <v>9.6159817693508939E-2</v>
      </c>
      <c r="H53" s="32">
        <f>H24*('[5]Prix courants'!AP21/'[5]Prix courants'!AP$31)</f>
        <v>-1.4711011219580745</v>
      </c>
    </row>
    <row r="54" spans="1:11" ht="28.5" customHeight="1">
      <c r="A54" s="31" t="s">
        <v>22</v>
      </c>
      <c r="B54" s="35">
        <v>15.454237025838191</v>
      </c>
      <c r="C54" s="32">
        <f>C25*SUM('[5]Prix courants'!AG22:AL22)/SUM('[5]Prix courants'!$AG$31:$AL$31)</f>
        <v>0.12837284747400105</v>
      </c>
      <c r="D54" s="32">
        <f>D25*('[5]Prix courants'!AL22/'[5]Prix courants'!AL$31)</f>
        <v>5.1425679437218486E-2</v>
      </c>
      <c r="E54" s="32">
        <f>E25*('[5]Prix courants'!AM22/'[5]Prix courants'!AM$31)</f>
        <v>0.13875333216873975</v>
      </c>
      <c r="F54" s="32">
        <f>F25*('[5]Prix courants'!AN22/'[5]Prix courants'!AN$31)</f>
        <v>0.14234825430720241</v>
      </c>
      <c r="G54" s="32">
        <f>G25*('[5]Prix courants'!AO22/'[5]Prix courants'!AO$31)</f>
        <v>0.2550596636964878</v>
      </c>
      <c r="H54" s="32">
        <f>H25*('[5]Prix courants'!AP22/'[5]Prix courants'!AP$31)</f>
        <v>-1.3273490942968722</v>
      </c>
    </row>
    <row r="55" spans="1:11" ht="28.5" customHeight="1">
      <c r="A55" s="31" t="s">
        <v>23</v>
      </c>
      <c r="B55" s="35">
        <v>-1.9280349736576663</v>
      </c>
      <c r="C55" s="32">
        <f>C26*SUM('[5]Prix courants'!AG23:AL23)/SUM('[5]Prix courants'!$AG$31:$AL$31)</f>
        <v>0.24925011083225693</v>
      </c>
      <c r="D55" s="32">
        <f>D26*('[5]Prix courants'!AL23/'[5]Prix courants'!AL$31)</f>
        <v>0.14874862088162358</v>
      </c>
      <c r="E55" s="32">
        <f>E26*('[5]Prix courants'!AM23/'[5]Prix courants'!AM$31)</f>
        <v>1.6769358160889591E-2</v>
      </c>
      <c r="F55" s="32">
        <f>F26*('[5]Prix courants'!AN23/'[5]Prix courants'!AN$31)</f>
        <v>5.5773744291163586E-2</v>
      </c>
      <c r="G55" s="32">
        <f>G26*('[5]Prix courants'!AO23/'[5]Prix courants'!AO$31)</f>
        <v>4.6799938292933552E-2</v>
      </c>
      <c r="H55" s="32">
        <f>H26*('[5]Prix courants'!AP23/'[5]Prix courants'!AP$31)</f>
        <v>-3.6837854764808643E-2</v>
      </c>
    </row>
    <row r="56" spans="1:11" ht="28.5" customHeight="1">
      <c r="A56" s="31" t="s">
        <v>24</v>
      </c>
      <c r="B56" s="35" t="e">
        <v>#REF!</v>
      </c>
      <c r="C56" s="32">
        <f>C27*SUM('[5]Prix courants'!AG24:AL24)/SUM('[5]Prix courants'!$AG$31:$AL$31)</f>
        <v>0.24875113226963633</v>
      </c>
      <c r="D56" s="32">
        <f>D27*('[5]Prix courants'!AL24/'[5]Prix courants'!AL$31)</f>
        <v>9.4879295510906427E-3</v>
      </c>
      <c r="E56" s="32">
        <f>E27*('[5]Prix courants'!AM24/'[5]Prix courants'!AM$31)</f>
        <v>0.17477549497694991</v>
      </c>
      <c r="F56" s="32">
        <f>F27*('[5]Prix courants'!AN24/'[5]Prix courants'!AN$31)</f>
        <v>0.15521318476640217</v>
      </c>
      <c r="G56" s="32">
        <f>G27*('[5]Prix courants'!AO24/'[5]Prix courants'!AO$31)</f>
        <v>0.1835767183929459</v>
      </c>
      <c r="H56" s="32">
        <f>H27*('[5]Prix courants'!AP24/'[5]Prix courants'!AP$31)</f>
        <v>-2.7644720794305373E-2</v>
      </c>
    </row>
    <row r="57" spans="1:11" ht="28.5" customHeight="1">
      <c r="A57" s="31" t="s">
        <v>25</v>
      </c>
      <c r="B57" s="35" t="e">
        <v>#REF!</v>
      </c>
      <c r="C57" s="32">
        <f>C28*SUM('[5]Prix courants'!AG25:AL25)/SUM('[5]Prix courants'!$AG$31:$AL$31)</f>
        <v>0.33934998741338318</v>
      </c>
      <c r="D57" s="32">
        <f>D28*('[5]Prix courants'!AL25/'[5]Prix courants'!AL$31)</f>
        <v>0.14677665873779039</v>
      </c>
      <c r="E57" s="32">
        <f>E28*('[5]Prix courants'!AM25/'[5]Prix courants'!AM$31)</f>
        <v>0.2214488531220484</v>
      </c>
      <c r="F57" s="32">
        <f>F28*('[5]Prix courants'!AN25/'[5]Prix courants'!AN$31)</f>
        <v>0.20148084041597489</v>
      </c>
      <c r="G57" s="32">
        <f>G28*('[5]Prix courants'!AO25/'[5]Prix courants'!AO$31)</f>
        <v>0.45660071648760492</v>
      </c>
      <c r="H57" s="32">
        <f>H28*('[5]Prix courants'!AP25/'[5]Prix courants'!AP$31)</f>
        <v>0.21526674913211763</v>
      </c>
    </row>
    <row r="58" spans="1:11" ht="28.5" customHeight="1">
      <c r="A58" s="31" t="s">
        <v>26</v>
      </c>
      <c r="B58" s="35"/>
      <c r="C58" s="32">
        <f>C29*SUM('[5]Prix courants'!AG26:AL26)/SUM('[5]Prix courants'!$AG$31:$AL$31)</f>
        <v>0.27692188423113911</v>
      </c>
      <c r="D58" s="32">
        <f>D29*('[5]Prix courants'!AL26/'[5]Prix courants'!AL$31)</f>
        <v>0.11593947062098282</v>
      </c>
      <c r="E58" s="32">
        <f>E29*('[5]Prix courants'!AM26/'[5]Prix courants'!AM$31)</f>
        <v>-7.4260310354322664E-2</v>
      </c>
      <c r="F58" s="32">
        <f>F29*('[5]Prix courants'!AN26/'[5]Prix courants'!AN$31)</f>
        <v>5.5019778090297206E-2</v>
      </c>
      <c r="G58" s="32">
        <f>G29*('[5]Prix courants'!AO26/'[5]Prix courants'!AO$31)</f>
        <v>0.18382210321860087</v>
      </c>
      <c r="H58" s="32">
        <f>H29*('[5]Prix courants'!AP26/'[5]Prix courants'!AP$31)</f>
        <v>9.1407921194025715E-2</v>
      </c>
    </row>
    <row r="59" spans="1:11" ht="28.5" customHeight="1">
      <c r="A59" s="31" t="s">
        <v>27</v>
      </c>
      <c r="B59" s="35"/>
      <c r="C59" s="32">
        <f>C30*SUM('[5]Prix courants'!AG27:AL27)/SUM('[5]Prix courants'!$AG$31:$AL$31)</f>
        <v>0.35461342959898517</v>
      </c>
      <c r="D59" s="32">
        <f>D30*('[5]Prix courants'!AL27/'[5]Prix courants'!AL$31)</f>
        <v>0.45797945240143739</v>
      </c>
      <c r="E59" s="32">
        <f>E30*('[5]Prix courants'!AM27/'[5]Prix courants'!AM$31)</f>
        <v>0.38881161119549479</v>
      </c>
      <c r="F59" s="32">
        <f>F30*('[5]Prix courants'!AN27/'[5]Prix courants'!AN$31)</f>
        <v>0.57274470977239911</v>
      </c>
      <c r="G59" s="32">
        <f>G30*('[5]Prix courants'!AO27/'[5]Prix courants'!AO$31)</f>
        <v>0.56700918298581005</v>
      </c>
      <c r="H59" s="32">
        <f>H30*('[5]Prix courants'!AP27/'[5]Prix courants'!AP$31)</f>
        <v>-0.10306460930980582</v>
      </c>
    </row>
    <row r="60" spans="1:11" ht="28.5" hidden="1" customHeight="1">
      <c r="A60" s="31" t="s">
        <v>28</v>
      </c>
      <c r="B60" s="35"/>
      <c r="C60" s="32">
        <f>C31*SUM('[5]Prix courants'!AG28:AL28)/SUM('[5]Prix courants'!$AG$31:$AL$31)</f>
        <v>3.2909722517116775E-2</v>
      </c>
      <c r="D60" s="32">
        <f>D31*('[5]Prix courants'!AL28/'[5]Prix courants'!AL$31)</f>
        <v>4.1136697201275371E-2</v>
      </c>
      <c r="E60" s="32">
        <f>E31*('[5]Prix courants'!AM28/'[5]Prix courants'!AM$31)</f>
        <v>1.3891232880227471E-2</v>
      </c>
      <c r="F60" s="32">
        <f>F31*('[5]Prix courants'!AN28/'[5]Prix courants'!AN$31)</f>
        <v>2.1554684891044125E-2</v>
      </c>
      <c r="G60" s="32">
        <f>G31*('[5]Prix courants'!AO28/'[5]Prix courants'!AO$31)</f>
        <v>3.7911865348685521E-2</v>
      </c>
      <c r="H60" s="32">
        <f>H31*('[5]Prix courants'!AP28/'[5]Prix courants'!AP$31)</f>
        <v>-9.3331748793812661E-2</v>
      </c>
    </row>
    <row r="61" spans="1:11" ht="28.5" hidden="1" customHeight="1">
      <c r="A61" s="31" t="s">
        <v>29</v>
      </c>
      <c r="B61" s="35"/>
      <c r="C61" s="30">
        <f>C32*SUM('[5]Prix courants'!AG29:AL29)/SUM('[5]Prix courants'!$AG$31:$AL$31)</f>
        <v>0</v>
      </c>
      <c r="D61" s="30">
        <f>D32*('[5]Prix courants'!AL29/'[5]Prix courants'!AL$31)</f>
        <v>0</v>
      </c>
      <c r="E61" s="30">
        <f>E32*('[5]Prix courants'!AM29/'[5]Prix courants'!AM$31)</f>
        <v>0</v>
      </c>
      <c r="F61" s="30">
        <f>F32*('[5]Prix courants'!AN29/'[5]Prix courants'!AN$31)</f>
        <v>0</v>
      </c>
      <c r="G61" s="30">
        <f>G32*('[5]Prix courants'!AO29/'[5]Prix courants'!AO$31)</f>
        <v>0</v>
      </c>
      <c r="H61" s="30">
        <f>H32*('[5]Prix courants'!AP29/'[5]Prix courants'!AP$31)</f>
        <v>0</v>
      </c>
    </row>
    <row r="62" spans="1:11" ht="28.5" customHeight="1">
      <c r="A62" s="28" t="s">
        <v>30</v>
      </c>
      <c r="B62" s="35"/>
      <c r="C62" s="30">
        <f>C33*SUM('[5]Prix courants'!AG33:AL33)/SUM('[5]Prix courants'!$AG$31:$AL$31)</f>
        <v>3.5015913220694843</v>
      </c>
      <c r="D62" s="30">
        <f>D33*('[5]Prix courants'!AL33/'[5]Prix courants'!AL$31)</f>
        <v>2.6512748620881625</v>
      </c>
      <c r="E62" s="30">
        <f>E33*('[5]Prix courants'!AM33/'[5]Prix courants'!AM$31)</f>
        <v>2.5835936397398811</v>
      </c>
      <c r="F62" s="30">
        <f>F33*('[5]Prix courants'!AN33/'[5]Prix courants'!AN$31)</f>
        <v>2.7497935647126885</v>
      </c>
      <c r="G62" s="30">
        <f>G33*('[5]Prix courants'!AO33/'[5]Prix courants'!AO$31)</f>
        <v>3.2858164864321138</v>
      </c>
      <c r="H62" s="30">
        <f>H33*('[5]Prix courants'!AP33/'[5]Prix courants'!AP$31)</f>
        <v>-5.3304528255404637</v>
      </c>
    </row>
    <row r="63" spans="1:11" ht="22.5" customHeight="1">
      <c r="A63" s="28"/>
      <c r="B63" s="35"/>
      <c r="C63" s="35"/>
      <c r="D63" s="30"/>
      <c r="E63" s="30"/>
      <c r="F63" s="30"/>
      <c r="G63" s="30"/>
      <c r="H63" s="30"/>
    </row>
    <row r="64" spans="1:11" ht="23.25" customHeight="1">
      <c r="A64" s="38" t="s">
        <v>33</v>
      </c>
      <c r="B64" s="39"/>
      <c r="C64" s="22"/>
      <c r="D64" s="40"/>
      <c r="E64" s="40"/>
      <c r="F64" s="40"/>
      <c r="G64" s="40"/>
      <c r="H64" s="40"/>
    </row>
    <row r="65" spans="1:8" ht="7.5" customHeight="1">
      <c r="A65" s="41"/>
      <c r="B65" s="42"/>
      <c r="C65" s="22"/>
      <c r="D65" s="40"/>
      <c r="E65" s="40"/>
      <c r="F65" s="40"/>
      <c r="G65" s="40"/>
      <c r="H65" s="40"/>
    </row>
    <row r="66" spans="1:8" ht="20.5">
      <c r="A66" s="41" t="s">
        <v>34</v>
      </c>
      <c r="B66" s="42"/>
      <c r="C66" s="22"/>
      <c r="D66" s="40"/>
      <c r="E66" s="40"/>
      <c r="F66" s="40"/>
      <c r="G66" s="40"/>
      <c r="H66" s="40"/>
    </row>
    <row r="67" spans="1:8" ht="11.25" customHeight="1">
      <c r="A67" s="18"/>
      <c r="B67" s="42"/>
      <c r="C67" s="22"/>
      <c r="D67" s="40"/>
      <c r="E67" s="40"/>
      <c r="F67" s="40"/>
      <c r="G67" s="40"/>
      <c r="H67" s="40"/>
    </row>
    <row r="68" spans="1:8" ht="9.75" customHeight="1">
      <c r="A68" s="40"/>
      <c r="B68" s="43">
        <v>319339.7</v>
      </c>
      <c r="C68" s="44"/>
      <c r="D68" s="40"/>
      <c r="E68" s="40"/>
      <c r="F68" s="40"/>
      <c r="G68" s="40"/>
      <c r="H68" s="40"/>
    </row>
    <row r="69" spans="1:8" ht="30.5" thickBot="1">
      <c r="A69" s="2" t="s">
        <v>35</v>
      </c>
      <c r="B69" s="3"/>
      <c r="C69" s="4"/>
      <c r="D69" s="5"/>
      <c r="E69" s="5"/>
      <c r="F69" s="5"/>
      <c r="G69" s="5"/>
      <c r="H69" s="5"/>
    </row>
    <row r="70" spans="1:8" s="10" customFormat="1" ht="32.25" customHeight="1" thickBot="1">
      <c r="A70" s="7"/>
      <c r="B70" s="8"/>
      <c r="C70" s="9" t="s">
        <v>0</v>
      </c>
      <c r="D70" s="45"/>
      <c r="E70" s="45"/>
      <c r="F70" s="45"/>
      <c r="G70" s="45"/>
      <c r="H70" s="45"/>
    </row>
    <row r="71" spans="1:8" ht="33" customHeight="1" thickBot="1">
      <c r="A71" s="11"/>
      <c r="B71" s="12">
        <v>1996</v>
      </c>
      <c r="C71" s="19" t="s">
        <v>100</v>
      </c>
      <c r="D71" s="13">
        <v>2016</v>
      </c>
      <c r="E71" s="13">
        <v>2017</v>
      </c>
      <c r="F71" s="13">
        <v>2018</v>
      </c>
      <c r="G71" s="13">
        <v>2019</v>
      </c>
      <c r="H71" s="13">
        <v>2020</v>
      </c>
    </row>
    <row r="72" spans="1:8" ht="52.5" customHeight="1">
      <c r="A72" s="14" t="s">
        <v>36</v>
      </c>
      <c r="B72" s="46"/>
      <c r="C72" s="47">
        <f>AVERAGE('[5]Prix courants'!AG31:AL31)</f>
        <v>877305.16666666663</v>
      </c>
      <c r="D72" s="47">
        <f>'[5]Prix courants'!AM31</f>
        <v>1013229</v>
      </c>
      <c r="E72" s="47">
        <f>'[5]Prix courants'!AN31</f>
        <v>1063045</v>
      </c>
      <c r="F72" s="47">
        <f>'[5]Prix courants'!AO31</f>
        <v>1108463</v>
      </c>
      <c r="G72" s="47">
        <f>'[5]Prix courants'!AP31</f>
        <v>1152806</v>
      </c>
      <c r="H72" s="47">
        <f>'[5]Prix courants'!AQ31</f>
        <v>1089521</v>
      </c>
    </row>
    <row r="73" spans="1:8" ht="29.25" customHeight="1">
      <c r="A73" s="36" t="s">
        <v>37</v>
      </c>
      <c r="B73" s="46"/>
      <c r="C73" s="47">
        <f>AVERAGE('[5]Prix courants'!AG29:AL29)</f>
        <v>793922.33333333337</v>
      </c>
      <c r="D73" s="47">
        <f>'[5]Prix courants'!AM29</f>
        <v>894601</v>
      </c>
      <c r="E73" s="47">
        <f>'[5]Prix courants'!AN29</f>
        <v>940888</v>
      </c>
      <c r="F73" s="47">
        <f>'[5]Prix courants'!AO29</f>
        <v>978016</v>
      </c>
      <c r="G73" s="47">
        <f>'[5]Prix courants'!AP29</f>
        <v>1019658</v>
      </c>
      <c r="H73" s="47">
        <f>'[5]Prix courants'!AQ29</f>
        <v>965711</v>
      </c>
    </row>
    <row r="74" spans="1:8" ht="29.25" customHeight="1">
      <c r="A74" s="28" t="s">
        <v>4</v>
      </c>
      <c r="B74" s="46"/>
      <c r="C74" s="47">
        <f>AVERAGE('[5]Prix courants'!AG4:AL4)</f>
        <v>111097.33333333333</v>
      </c>
      <c r="D74" s="47">
        <f>'[5]Prix courants'!AM4</f>
        <v>121554</v>
      </c>
      <c r="E74" s="47">
        <f>'[5]Prix courants'!AN4</f>
        <v>131419</v>
      </c>
      <c r="F74" s="47">
        <f>'[5]Prix courants'!AO4</f>
        <v>135418</v>
      </c>
      <c r="G74" s="47">
        <f>'[5]Prix courants'!AP4</f>
        <v>140019</v>
      </c>
      <c r="H74" s="47">
        <f>'[5]Prix courants'!AQ4</f>
        <v>127281</v>
      </c>
    </row>
    <row r="75" spans="1:8" ht="29.25" customHeight="1">
      <c r="A75" s="31" t="s">
        <v>5</v>
      </c>
      <c r="B75" s="46"/>
      <c r="C75" s="23">
        <f>AVERAGE('[5]Prix courants'!AG5:AL5)</f>
        <v>103401.66666666667</v>
      </c>
      <c r="D75" s="23">
        <f>'[5]Prix courants'!AM5</f>
        <v>110549</v>
      </c>
      <c r="E75" s="23">
        <f>'[5]Prix courants'!AN5</f>
        <v>120092</v>
      </c>
      <c r="F75" s="23">
        <f>'[5]Prix courants'!AO5</f>
        <v>124083</v>
      </c>
      <c r="G75" s="23">
        <f>'[5]Prix courants'!AP5</f>
        <v>128643</v>
      </c>
      <c r="H75" s="23">
        <f>'[5]Prix courants'!AQ5</f>
        <v>116317</v>
      </c>
    </row>
    <row r="76" spans="1:8" ht="29.25" customHeight="1">
      <c r="A76" s="31" t="s">
        <v>6</v>
      </c>
      <c r="B76" s="46"/>
      <c r="C76" s="23">
        <f>AVERAGE('[5]Prix courants'!AG6:AL6)</f>
        <v>7695.666666666667</v>
      </c>
      <c r="D76" s="23">
        <f>'[5]Prix courants'!AM6</f>
        <v>11005</v>
      </c>
      <c r="E76" s="23">
        <f>'[5]Prix courants'!AN6</f>
        <v>11327</v>
      </c>
      <c r="F76" s="23">
        <f>'[5]Prix courants'!AO6</f>
        <v>11335</v>
      </c>
      <c r="G76" s="23">
        <f>'[5]Prix courants'!AP6</f>
        <v>11376</v>
      </c>
      <c r="H76" s="23">
        <f>'[5]Prix courants'!AQ6</f>
        <v>10964</v>
      </c>
    </row>
    <row r="77" spans="1:8" ht="29.25" customHeight="1">
      <c r="A77" s="28" t="s">
        <v>7</v>
      </c>
      <c r="B77" s="46"/>
      <c r="C77" s="47">
        <f>AVERAGE('[5]Prix courants'!AG7:AL7)</f>
        <v>230227.33333333334</v>
      </c>
      <c r="D77" s="47">
        <f>'[5]Prix courants'!AM7</f>
        <v>262348</v>
      </c>
      <c r="E77" s="47">
        <f>'[5]Prix courants'!AN7</f>
        <v>278087</v>
      </c>
      <c r="F77" s="47">
        <f>'[5]Prix courants'!AO7</f>
        <v>286801</v>
      </c>
      <c r="G77" s="47">
        <f>'[5]Prix courants'!AP7</f>
        <v>291938</v>
      </c>
      <c r="H77" s="47">
        <f>'[5]Prix courants'!AQ7</f>
        <v>284716</v>
      </c>
    </row>
    <row r="78" spans="1:8" ht="29.25" customHeight="1">
      <c r="A78" s="31" t="s">
        <v>8</v>
      </c>
      <c r="B78" s="46"/>
      <c r="C78" s="23">
        <f>AVERAGE('[5]Prix courants'!AG8:AL8)</f>
        <v>27185.333333333332</v>
      </c>
      <c r="D78" s="23">
        <f>'[5]Prix courants'!AM8</f>
        <v>20638</v>
      </c>
      <c r="E78" s="23">
        <f>'[5]Prix courants'!AN8</f>
        <v>24483</v>
      </c>
      <c r="F78" s="23">
        <f>'[5]Prix courants'!AO8</f>
        <v>25455</v>
      </c>
      <c r="G78" s="23">
        <f>'[5]Prix courants'!AP8</f>
        <v>26337</v>
      </c>
      <c r="H78" s="23">
        <f>'[5]Prix courants'!AQ8</f>
        <v>24721</v>
      </c>
    </row>
    <row r="79" spans="1:8" ht="29.25" customHeight="1">
      <c r="A79" s="31" t="s">
        <v>9</v>
      </c>
      <c r="B79" s="46"/>
      <c r="C79" s="23">
        <f>AVERAGE('[5]Prix courants'!AG9:AL9)</f>
        <v>138308.83333333334</v>
      </c>
      <c r="D79" s="23">
        <f>'[5]Prix courants'!AM9</f>
        <v>158855</v>
      </c>
      <c r="E79" s="23">
        <f>'[5]Prix courants'!AN9</f>
        <v>166888</v>
      </c>
      <c r="F79" s="23">
        <f>'[5]Prix courants'!AO9</f>
        <v>173754</v>
      </c>
      <c r="G79" s="23">
        <f>'[5]Prix courants'!AP9</f>
        <v>171735</v>
      </c>
      <c r="H79" s="23">
        <f>'[5]Prix courants'!AQ9</f>
        <v>166382</v>
      </c>
    </row>
    <row r="80" spans="1:8" ht="29.25" customHeight="1">
      <c r="A80" s="24" t="s">
        <v>10</v>
      </c>
      <c r="B80" s="46"/>
      <c r="C80" s="23">
        <f>AVERAGE('[5]Prix courants'!AG10:AL10)</f>
        <v>47964.666666666664</v>
      </c>
      <c r="D80" s="23">
        <f>'[5]Prix courants'!AM10</f>
        <v>56834</v>
      </c>
      <c r="E80" s="23">
        <f>'[5]Prix courants'!AN10</f>
        <v>62825</v>
      </c>
      <c r="F80" s="23">
        <f>'[5]Prix courants'!AO10</f>
        <v>62981</v>
      </c>
      <c r="G80" s="23">
        <f>'[5]Prix courants'!AP10</f>
        <v>56385</v>
      </c>
      <c r="H80" s="23">
        <f>'[5]Prix courants'!AQ10</f>
        <v>62426</v>
      </c>
    </row>
    <row r="81" spans="1:8" ht="29.25" customHeight="1">
      <c r="A81" s="24" t="s">
        <v>11</v>
      </c>
      <c r="B81" s="46"/>
      <c r="C81" s="23">
        <f>AVERAGE('[5]Prix courants'!AG11:AL11)</f>
        <v>15352.166666666666</v>
      </c>
      <c r="D81" s="23">
        <f>'[5]Prix courants'!AM11</f>
        <v>17165</v>
      </c>
      <c r="E81" s="23">
        <f>'[5]Prix courants'!AN11</f>
        <v>17739</v>
      </c>
      <c r="F81" s="23">
        <f>'[5]Prix courants'!AO11</f>
        <v>18541</v>
      </c>
      <c r="G81" s="23">
        <f>'[5]Prix courants'!AP11</f>
        <v>19773</v>
      </c>
      <c r="H81" s="23">
        <f>'[5]Prix courants'!AQ11</f>
        <v>18056</v>
      </c>
    </row>
    <row r="82" spans="1:8" ht="29.25" customHeight="1">
      <c r="A82" s="24" t="s">
        <v>12</v>
      </c>
      <c r="B82" s="46"/>
      <c r="C82" s="23">
        <f>AVERAGE('[5]Prix courants'!AG12:AL12)</f>
        <v>17461.5</v>
      </c>
      <c r="D82" s="23">
        <f>'[5]Prix courants'!AM12</f>
        <v>22358</v>
      </c>
      <c r="E82" s="23">
        <f>'[5]Prix courants'!AN12</f>
        <v>22371</v>
      </c>
      <c r="F82" s="23">
        <f>'[5]Prix courants'!AO12</f>
        <v>25769</v>
      </c>
      <c r="G82" s="23">
        <f>'[5]Prix courants'!AP12</f>
        <v>25666</v>
      </c>
      <c r="H82" s="23">
        <f>'[5]Prix courants'!AQ12</f>
        <v>26422</v>
      </c>
    </row>
    <row r="83" spans="1:8" ht="29.25" customHeight="1">
      <c r="A83" s="24" t="s">
        <v>13</v>
      </c>
      <c r="B83" s="46"/>
      <c r="C83" s="23">
        <f>AVERAGE('[5]Prix courants'!AG13:AL13)</f>
        <v>31083.333333333332</v>
      </c>
      <c r="D83" s="23">
        <f>'[5]Prix courants'!AM13</f>
        <v>36781</v>
      </c>
      <c r="E83" s="23">
        <f>'[5]Prix courants'!AN13</f>
        <v>38741</v>
      </c>
      <c r="F83" s="23">
        <f>'[5]Prix courants'!AO13</f>
        <v>41323</v>
      </c>
      <c r="G83" s="23">
        <f>'[5]Prix courants'!AP13</f>
        <v>43750</v>
      </c>
      <c r="H83" s="23">
        <f>'[5]Prix courants'!AQ13</f>
        <v>34444</v>
      </c>
    </row>
    <row r="84" spans="1:8" ht="29.25" customHeight="1">
      <c r="A84" s="24" t="s">
        <v>14</v>
      </c>
      <c r="B84" s="46"/>
      <c r="C84" s="23">
        <f>AVERAGE('[5]Prix courants'!AG14:AL14)</f>
        <v>26447.166666666668</v>
      </c>
      <c r="D84" s="23">
        <f>'[5]Prix courants'!AM14</f>
        <v>25717</v>
      </c>
      <c r="E84" s="23">
        <f>'[5]Prix courants'!AN14</f>
        <v>25212</v>
      </c>
      <c r="F84" s="23">
        <f>'[5]Prix courants'!AO14</f>
        <v>25140</v>
      </c>
      <c r="G84" s="23">
        <f>'[5]Prix courants'!AP14</f>
        <v>26161</v>
      </c>
      <c r="H84" s="23">
        <f>'[5]Prix courants'!AQ14</f>
        <v>25034</v>
      </c>
    </row>
    <row r="85" spans="1:8" ht="28.5" hidden="1" customHeight="1">
      <c r="A85" s="37" t="s">
        <v>15</v>
      </c>
      <c r="B85" s="46"/>
      <c r="C85" s="23">
        <f>AVERAGE('[5]Prix courants'!AG15:AL15)</f>
        <v>12336.5</v>
      </c>
      <c r="D85" s="23">
        <f>'[5]Prix courants'!AM15</f>
        <v>0</v>
      </c>
      <c r="E85" s="23">
        <f>'[5]Prix courants'!AN15</f>
        <v>0</v>
      </c>
      <c r="F85" s="23">
        <f>'[5]Prix courants'!AO15</f>
        <v>0</v>
      </c>
      <c r="G85" s="23">
        <f>'[5]Prix courants'!AP15</f>
        <v>0</v>
      </c>
      <c r="H85" s="23">
        <f>'[5]Prix courants'!AQ15</f>
        <v>0</v>
      </c>
    </row>
    <row r="86" spans="1:8" ht="29.25" hidden="1" customHeight="1">
      <c r="A86" s="37" t="s">
        <v>16</v>
      </c>
      <c r="B86" s="46"/>
      <c r="C86" s="23">
        <f>AVERAGE('[5]Prix courants'!AG16:AL16)</f>
        <v>1239.5</v>
      </c>
      <c r="D86" s="23">
        <f>'[5]Prix courants'!AM16</f>
        <v>0</v>
      </c>
      <c r="E86" s="23">
        <f>'[5]Prix courants'!AN16</f>
        <v>0</v>
      </c>
      <c r="F86" s="23">
        <f>'[5]Prix courants'!AO16</f>
        <v>0</v>
      </c>
      <c r="G86" s="23">
        <f>'[5]Prix courants'!AP16</f>
        <v>0</v>
      </c>
      <c r="H86" s="23">
        <f>'[5]Prix courants'!AQ16</f>
        <v>0</v>
      </c>
    </row>
    <row r="87" spans="1:8" ht="29.25" customHeight="1">
      <c r="A87" s="24" t="s">
        <v>17</v>
      </c>
      <c r="B87" s="46"/>
      <c r="C87" s="23">
        <f>AVERAGE('[5]Prix courants'!AG17:AL17)</f>
        <v>15692.333333333334</v>
      </c>
      <c r="D87" s="23">
        <f>'[5]Prix courants'!AM17</f>
        <v>24980</v>
      </c>
      <c r="E87" s="23">
        <f>'[5]Prix courants'!AN17</f>
        <v>27021</v>
      </c>
      <c r="F87" s="23">
        <f>'[5]Prix courants'!AO17</f>
        <v>27906</v>
      </c>
      <c r="G87" s="23">
        <f>'[5]Prix courants'!AP17</f>
        <v>32081</v>
      </c>
      <c r="H87" s="23">
        <f>'[5]Prix courants'!AQ17</f>
        <v>32946</v>
      </c>
    </row>
    <row r="88" spans="1:8" ht="29.25" customHeight="1">
      <c r="A88" s="31" t="s">
        <v>18</v>
      </c>
      <c r="B88" s="46"/>
      <c r="C88" s="23">
        <f>AVERAGE('[5]Prix courants'!AG18:AL18)</f>
        <v>49040.833333333336</v>
      </c>
      <c r="D88" s="23">
        <f>'[5]Prix courants'!AM18</f>
        <v>57875</v>
      </c>
      <c r="E88" s="23">
        <f>'[5]Prix courants'!AN18</f>
        <v>59695</v>
      </c>
      <c r="F88" s="23">
        <f>'[5]Prix courants'!AO18</f>
        <v>59686</v>
      </c>
      <c r="G88" s="23">
        <f>'[5]Prix courants'!AP18</f>
        <v>61785</v>
      </c>
      <c r="H88" s="23">
        <f>'[5]Prix courants'!AQ18</f>
        <v>60667</v>
      </c>
    </row>
    <row r="89" spans="1:8" ht="29.25" customHeight="1">
      <c r="A89" s="28" t="s">
        <v>19</v>
      </c>
      <c r="B89" s="46"/>
      <c r="C89" s="47">
        <f>AVERAGE('[5]Prix courants'!AG19:AL19)</f>
        <v>452597.66666666669</v>
      </c>
      <c r="D89" s="47">
        <f>'[5]Prix courants'!AM19</f>
        <v>510699</v>
      </c>
      <c r="E89" s="47">
        <f>'[5]Prix courants'!AN19</f>
        <v>531382</v>
      </c>
      <c r="F89" s="47">
        <f>'[5]Prix courants'!AO19</f>
        <v>555797</v>
      </c>
      <c r="G89" s="47">
        <f>'[5]Prix courants'!AP19</f>
        <v>587701</v>
      </c>
      <c r="H89" s="47">
        <f>'[5]Prix courants'!AQ19</f>
        <v>553714</v>
      </c>
    </row>
    <row r="90" spans="1:8" ht="29.25" customHeight="1">
      <c r="A90" s="31" t="s">
        <v>20</v>
      </c>
      <c r="B90" s="46"/>
      <c r="C90" s="23">
        <f>AVERAGE('[5]Prix courants'!AG20:AL20)</f>
        <v>74194.5</v>
      </c>
      <c r="D90" s="23">
        <f>'[5]Prix courants'!AM20</f>
        <v>81775</v>
      </c>
      <c r="E90" s="23">
        <f>'[5]Prix courants'!AN20</f>
        <v>84011</v>
      </c>
      <c r="F90" s="23">
        <f>'[5]Prix courants'!AO20</f>
        <v>87812</v>
      </c>
      <c r="G90" s="23">
        <f>'[5]Prix courants'!AP20</f>
        <v>91201</v>
      </c>
      <c r="H90" s="23">
        <f>'[5]Prix courants'!AQ20</f>
        <v>81261</v>
      </c>
    </row>
    <row r="91" spans="1:8" ht="29.25" customHeight="1">
      <c r="A91" s="31" t="s">
        <v>21</v>
      </c>
      <c r="B91" s="46"/>
      <c r="C91" s="23">
        <f>AVERAGE('[5]Prix courants'!AG21:AL21)</f>
        <v>19155.5</v>
      </c>
      <c r="D91" s="23">
        <f>'[5]Prix courants'!AM21</f>
        <v>22485</v>
      </c>
      <c r="E91" s="23">
        <f>'[5]Prix courants'!AN21</f>
        <v>26659</v>
      </c>
      <c r="F91" s="23">
        <f>'[5]Prix courants'!AO21</f>
        <v>28808</v>
      </c>
      <c r="G91" s="23">
        <f>'[5]Prix courants'!AP21</f>
        <v>30338</v>
      </c>
      <c r="H91" s="23">
        <f>'[5]Prix courants'!AQ21</f>
        <v>13418</v>
      </c>
    </row>
    <row r="92" spans="1:8" ht="29.25" customHeight="1">
      <c r="A92" s="31" t="s">
        <v>22</v>
      </c>
      <c r="B92" s="46"/>
      <c r="C92" s="23">
        <f>AVERAGE('[5]Prix courants'!AG22:AL22)</f>
        <v>30816.666666666668</v>
      </c>
      <c r="D92" s="23">
        <f>'[5]Prix courants'!AM22</f>
        <v>37997</v>
      </c>
      <c r="E92" s="23">
        <f>'[5]Prix courants'!AN22</f>
        <v>40898</v>
      </c>
      <c r="F92" s="23">
        <f>'[5]Prix courants'!AO22</f>
        <v>42837</v>
      </c>
      <c r="G92" s="23">
        <f>'[5]Prix courants'!AP22</f>
        <v>47818</v>
      </c>
      <c r="H92" s="23">
        <f>'[5]Prix courants'!AQ22</f>
        <v>34732</v>
      </c>
    </row>
    <row r="93" spans="1:8" ht="29.25" customHeight="1">
      <c r="A93" s="31" t="s">
        <v>23</v>
      </c>
      <c r="B93" s="46"/>
      <c r="C93" s="23">
        <f>AVERAGE('[5]Prix courants'!AG23:AL23)</f>
        <v>24808.833333333332</v>
      </c>
      <c r="D93" s="23">
        <f>'[5]Prix courants'!AM23</f>
        <v>21239</v>
      </c>
      <c r="E93" s="23">
        <f>'[5]Prix courants'!AN23</f>
        <v>21175</v>
      </c>
      <c r="F93" s="23">
        <f>'[5]Prix courants'!AO23</f>
        <v>21615</v>
      </c>
      <c r="G93" s="23">
        <f>'[5]Prix courants'!AP23</f>
        <v>22351</v>
      </c>
      <c r="H93" s="23">
        <f>'[5]Prix courants'!AQ23</f>
        <v>21855</v>
      </c>
    </row>
    <row r="94" spans="1:8" ht="29.25" customHeight="1">
      <c r="A94" s="31" t="s">
        <v>24</v>
      </c>
      <c r="B94" s="46"/>
      <c r="C94" s="23">
        <f>AVERAGE('[5]Prix courants'!AG24:AL24)</f>
        <v>42931.666666666664</v>
      </c>
      <c r="D94" s="23">
        <f>'[5]Prix courants'!AM24</f>
        <v>46602</v>
      </c>
      <c r="E94" s="23">
        <f>'[5]Prix courants'!AN24</f>
        <v>48529</v>
      </c>
      <c r="F94" s="23">
        <f>'[5]Prix courants'!AO24</f>
        <v>50872</v>
      </c>
      <c r="G94" s="23">
        <f>'[5]Prix courants'!AP24</f>
        <v>53115</v>
      </c>
      <c r="H94" s="23">
        <f>'[5]Prix courants'!AQ24</f>
        <v>53558</v>
      </c>
    </row>
    <row r="95" spans="1:8" ht="29.25" customHeight="1">
      <c r="A95" s="31" t="s">
        <v>25</v>
      </c>
      <c r="B95" s="46"/>
      <c r="C95" s="23">
        <f>AVERAGE('[5]Prix courants'!AG25:AL25)</f>
        <v>80068.833333333328</v>
      </c>
      <c r="D95" s="23">
        <f>'[5]Prix courants'!AM25</f>
        <v>93491</v>
      </c>
      <c r="E95" s="23">
        <f>'[5]Prix courants'!AN25</f>
        <v>97356</v>
      </c>
      <c r="F95" s="23">
        <f>'[5]Prix courants'!AO25</f>
        <v>101225</v>
      </c>
      <c r="G95" s="23">
        <f>'[5]Prix courants'!AP25</f>
        <v>107896</v>
      </c>
      <c r="H95" s="23">
        <f>'[5]Prix courants'!AQ25</f>
        <v>112649</v>
      </c>
    </row>
    <row r="96" spans="1:8" ht="29.25" customHeight="1">
      <c r="A96" s="31" t="s">
        <v>26</v>
      </c>
      <c r="B96" s="46"/>
      <c r="C96" s="23">
        <f>AVERAGE('[5]Prix courants'!AG26:AL26)</f>
        <v>74992.666666666672</v>
      </c>
      <c r="D96" s="23">
        <f>'[5]Prix courants'!AM26</f>
        <v>83603</v>
      </c>
      <c r="E96" s="23">
        <f>'[5]Prix courants'!AN26</f>
        <v>83555</v>
      </c>
      <c r="F96" s="23">
        <f>'[5]Prix courants'!AO26</f>
        <v>84900</v>
      </c>
      <c r="G96" s="23">
        <f>'[5]Prix courants'!AP26</f>
        <v>87813</v>
      </c>
      <c r="H96" s="23">
        <f>'[5]Prix courants'!AQ26</f>
        <v>89870</v>
      </c>
    </row>
    <row r="97" spans="1:8" ht="29.25" customHeight="1">
      <c r="A97" s="31" t="s">
        <v>27</v>
      </c>
      <c r="B97" s="46"/>
      <c r="C97" s="23">
        <f>AVERAGE('[5]Prix courants'!AG27:AL27)</f>
        <v>93285.166666666672</v>
      </c>
      <c r="D97" s="23">
        <f>'[5]Prix courants'!AM27</f>
        <v>109432</v>
      </c>
      <c r="E97" s="23">
        <f>'[5]Prix courants'!AN27</f>
        <v>114878</v>
      </c>
      <c r="F97" s="23">
        <f>'[5]Prix courants'!AO27</f>
        <v>123237</v>
      </c>
      <c r="G97" s="23">
        <f>'[5]Prix courants'!AP27</f>
        <v>132015</v>
      </c>
      <c r="H97" s="23">
        <f>'[5]Prix courants'!AQ27</f>
        <v>132164</v>
      </c>
    </row>
    <row r="98" spans="1:8" ht="29.25" customHeight="1">
      <c r="A98" s="31" t="s">
        <v>28</v>
      </c>
      <c r="B98" s="46"/>
      <c r="C98" s="23">
        <f>AVERAGE('[5]Prix courants'!AG28:AL28)</f>
        <v>12343.833333333334</v>
      </c>
      <c r="D98" s="23">
        <f>'[5]Prix courants'!AM28</f>
        <v>14075</v>
      </c>
      <c r="E98" s="23">
        <f>'[5]Prix courants'!AN28</f>
        <v>14321</v>
      </c>
      <c r="F98" s="23">
        <f>'[5]Prix courants'!AO28</f>
        <v>14491</v>
      </c>
      <c r="G98" s="23">
        <f>'[5]Prix courants'!AP28</f>
        <v>15154</v>
      </c>
      <c r="H98" s="23">
        <f>'[5]Prix courants'!AQ28</f>
        <v>14207</v>
      </c>
    </row>
    <row r="99" spans="1:8" ht="29.25" hidden="1" customHeight="1">
      <c r="A99" s="31" t="s">
        <v>29</v>
      </c>
      <c r="B99" s="46"/>
      <c r="C99" s="23"/>
      <c r="D99" s="23"/>
      <c r="E99" s="23"/>
      <c r="F99" s="23"/>
      <c r="G99" s="23"/>
      <c r="H99" s="23"/>
    </row>
    <row r="100" spans="1:8" ht="29.25" customHeight="1">
      <c r="A100" s="28" t="s">
        <v>38</v>
      </c>
      <c r="B100" s="46"/>
      <c r="C100" s="47">
        <f>AVERAGE('[5]Prix courants'!AG32:AL32)</f>
        <v>690520.66666666663</v>
      </c>
      <c r="D100" s="47">
        <f>'[5]Prix courants'!AM32</f>
        <v>784052</v>
      </c>
      <c r="E100" s="47">
        <f>'[5]Prix courants'!AN32</f>
        <v>820796</v>
      </c>
      <c r="F100" s="47">
        <f>'[5]Prix courants'!AO32</f>
        <v>853933</v>
      </c>
      <c r="G100" s="47">
        <f>'[5]Prix courants'!AP32</f>
        <v>891015</v>
      </c>
      <c r="H100" s="47">
        <f>'[5]Prix courants'!AQ32</f>
        <v>849394</v>
      </c>
    </row>
    <row r="101" spans="1:8" ht="29.25" customHeight="1">
      <c r="A101" s="36" t="s">
        <v>39</v>
      </c>
      <c r="B101" s="46"/>
      <c r="C101" s="18"/>
      <c r="D101" s="18"/>
      <c r="E101" s="18"/>
      <c r="F101" s="18"/>
      <c r="G101" s="18"/>
      <c r="H101" s="18"/>
    </row>
    <row r="102" spans="1:8" ht="29.25" customHeight="1">
      <c r="A102" s="28" t="s">
        <v>4</v>
      </c>
      <c r="B102" s="46"/>
      <c r="C102" s="30">
        <f>SUM('[4]prix chaînés'!AG4:AL4)/SUM('[4]prix chaînés'!$AG$29:$AL$29)*100</f>
        <v>15.670779734189175</v>
      </c>
      <c r="D102" s="30">
        <f t="shared" ref="D102:F117" si="2">D74/D$73*100</f>
        <v>13.58750996254196</v>
      </c>
      <c r="E102" s="30">
        <f t="shared" si="2"/>
        <v>13.967549804014931</v>
      </c>
      <c r="F102" s="30">
        <f t="shared" si="2"/>
        <v>13.846194745280242</v>
      </c>
      <c r="G102" s="30">
        <f t="shared" ref="G102:H102" si="3">G74/G$73*100</f>
        <v>13.731957185644598</v>
      </c>
      <c r="H102" s="30">
        <f t="shared" si="3"/>
        <v>13.1800300503981</v>
      </c>
    </row>
    <row r="103" spans="1:8" ht="29.25" customHeight="1">
      <c r="A103" s="31" t="s">
        <v>5</v>
      </c>
      <c r="B103" s="46"/>
      <c r="C103" s="32">
        <f>SUM('[4]prix chaînés'!AG5:AL5)/SUM('[4]prix chaînés'!$AG$29:$AL$29)*100</f>
        <v>14.620380485966189</v>
      </c>
      <c r="D103" s="32">
        <f t="shared" si="2"/>
        <v>12.357352607475287</v>
      </c>
      <c r="E103" s="32">
        <f t="shared" si="2"/>
        <v>12.763687070086982</v>
      </c>
      <c r="F103" s="32">
        <f t="shared" si="2"/>
        <v>12.687215751071557</v>
      </c>
      <c r="G103" s="32">
        <f t="shared" ref="G103:H103" si="4">G75/G$73*100</f>
        <v>12.616288991014635</v>
      </c>
      <c r="H103" s="32">
        <f t="shared" si="4"/>
        <v>12.044700743804306</v>
      </c>
    </row>
    <row r="104" spans="1:8" ht="29.25" customHeight="1">
      <c r="A104" s="31" t="s">
        <v>6</v>
      </c>
      <c r="B104" s="46"/>
      <c r="C104" s="32">
        <f>SUM('[4]prix chaînés'!AG6:AL6)/SUM('[4]prix chaînés'!$AG$29:$AL$29)*100</f>
        <v>1.0524927320663287</v>
      </c>
      <c r="D104" s="32">
        <f t="shared" si="2"/>
        <v>1.2301573550666722</v>
      </c>
      <c r="E104" s="32">
        <f t="shared" si="2"/>
        <v>1.2038627339279491</v>
      </c>
      <c r="F104" s="32">
        <f t="shared" si="2"/>
        <v>1.1589789942086837</v>
      </c>
      <c r="G104" s="32">
        <f t="shared" ref="G104:H104" si="5">G76/G$73*100</f>
        <v>1.115668194629964</v>
      </c>
      <c r="H104" s="32">
        <f t="shared" si="5"/>
        <v>1.1353293065937946</v>
      </c>
    </row>
    <row r="105" spans="1:8" ht="29.25" customHeight="1">
      <c r="A105" s="28" t="s">
        <v>7</v>
      </c>
      <c r="B105" s="46"/>
      <c r="C105" s="30">
        <f>SUM('[4]prix chaînés'!AG7:AL7)/SUM('[4]prix chaînés'!$AG$29:$AL$29)*100</f>
        <v>25.555959342942451</v>
      </c>
      <c r="D105" s="30">
        <f t="shared" si="2"/>
        <v>29.325699390007387</v>
      </c>
      <c r="E105" s="30">
        <f t="shared" si="2"/>
        <v>29.555802603497973</v>
      </c>
      <c r="F105" s="30">
        <f t="shared" si="2"/>
        <v>29.324775872787356</v>
      </c>
      <c r="G105" s="30">
        <f t="shared" ref="G105:H105" si="6">G77/G$73*100</f>
        <v>28.630972345629612</v>
      </c>
      <c r="H105" s="30">
        <f t="shared" si="6"/>
        <v>29.482526345873662</v>
      </c>
    </row>
    <row r="106" spans="1:8" ht="29.25" customHeight="1">
      <c r="A106" s="31" t="s">
        <v>8</v>
      </c>
      <c r="B106" s="46"/>
      <c r="C106" s="32">
        <f>SUM('[4]prix chaînés'!AG8:AL8)/SUM('[4]prix chaînés'!$AG$29:$AL$29)*100</f>
        <v>1.6773184586023195</v>
      </c>
      <c r="D106" s="32">
        <f t="shared" si="2"/>
        <v>2.3069502493290304</v>
      </c>
      <c r="E106" s="32">
        <f t="shared" si="2"/>
        <v>2.6021162986455346</v>
      </c>
      <c r="F106" s="32">
        <f t="shared" si="2"/>
        <v>2.6027181559401891</v>
      </c>
      <c r="G106" s="32">
        <f t="shared" ref="G106:H106" si="7">G78/G$73*100</f>
        <v>2.5829248630423143</v>
      </c>
      <c r="H106" s="32">
        <f t="shared" si="7"/>
        <v>2.5598755735411522</v>
      </c>
    </row>
    <row r="107" spans="1:8" ht="29.25" customHeight="1">
      <c r="A107" s="31" t="s">
        <v>9</v>
      </c>
      <c r="B107" s="46"/>
      <c r="C107" s="32">
        <f>SUM('[4]prix chaînés'!AG9:AL9)/SUM('[4]prix chaînés'!$AG$29:$AL$29)*100</f>
        <v>16.242648201704789</v>
      </c>
      <c r="D107" s="32">
        <f t="shared" si="2"/>
        <v>17.757078295239999</v>
      </c>
      <c r="E107" s="32">
        <f t="shared" si="2"/>
        <v>17.737286478305599</v>
      </c>
      <c r="F107" s="32">
        <f t="shared" si="2"/>
        <v>17.765967018944476</v>
      </c>
      <c r="G107" s="32">
        <f t="shared" ref="G107:H107" si="8">G79/G$73*100</f>
        <v>16.842411867508517</v>
      </c>
      <c r="H107" s="32">
        <f t="shared" si="8"/>
        <v>17.228963944699814</v>
      </c>
    </row>
    <row r="108" spans="1:8" ht="29.25" customHeight="1">
      <c r="A108" s="24" t="s">
        <v>10</v>
      </c>
      <c r="B108" s="46"/>
      <c r="C108" s="32">
        <f>SUM('[4]prix chaînés'!AG10:AL10)/SUM('[4]prix chaînés'!$AG$29:$AL$29)*100</f>
        <v>4.5510301528691111</v>
      </c>
      <c r="D108" s="32">
        <f t="shared" si="2"/>
        <v>6.3529998289740348</v>
      </c>
      <c r="E108" s="32">
        <f t="shared" si="2"/>
        <v>6.677202812662081</v>
      </c>
      <c r="F108" s="32">
        <f t="shared" si="2"/>
        <v>6.4396696986552371</v>
      </c>
      <c r="G108" s="32">
        <f t="shared" ref="G108:H108" si="9">G80/G$73*100</f>
        <v>5.5297952843012066</v>
      </c>
      <c r="H108" s="32">
        <f t="shared" si="9"/>
        <v>6.4642527629901707</v>
      </c>
    </row>
    <row r="109" spans="1:8" ht="29.25" customHeight="1">
      <c r="A109" s="24" t="s">
        <v>11</v>
      </c>
      <c r="B109" s="46"/>
      <c r="C109" s="32">
        <f>SUM('[4]prix chaînés'!AG11:AL11)/SUM('[4]prix chaînés'!$AG$29:$AL$29)*100</f>
        <v>1.8179301542695481</v>
      </c>
      <c r="D109" s="32">
        <f t="shared" si="2"/>
        <v>1.9187324852084895</v>
      </c>
      <c r="E109" s="32">
        <f t="shared" si="2"/>
        <v>1.8853466087355775</v>
      </c>
      <c r="F109" s="32">
        <f t="shared" si="2"/>
        <v>1.8957767562084875</v>
      </c>
      <c r="G109" s="32">
        <f t="shared" ref="G109:H109" si="10">G81/G$73*100</f>
        <v>1.939179607280088</v>
      </c>
      <c r="H109" s="32">
        <f t="shared" si="10"/>
        <v>1.8697105034528965</v>
      </c>
    </row>
    <row r="110" spans="1:8" ht="29.25" customHeight="1">
      <c r="A110" s="24" t="s">
        <v>12</v>
      </c>
      <c r="B110" s="46"/>
      <c r="C110" s="32">
        <f>SUM('[4]prix chaînés'!AG12:AL12)/SUM('[4]prix chaînés'!$AG$29:$AL$29)*100</f>
        <v>2.3646663174489073</v>
      </c>
      <c r="D110" s="32">
        <f t="shared" si="2"/>
        <v>2.4992147337192785</v>
      </c>
      <c r="E110" s="32">
        <f t="shared" si="2"/>
        <v>2.3776474989584311</v>
      </c>
      <c r="F110" s="32">
        <f t="shared" si="2"/>
        <v>2.6348239701599976</v>
      </c>
      <c r="G110" s="32">
        <f t="shared" ref="G110:H110" si="11">G82/G$73*100</f>
        <v>2.5171184848253043</v>
      </c>
      <c r="H110" s="32">
        <f t="shared" si="11"/>
        <v>2.7360152260873076</v>
      </c>
    </row>
    <row r="111" spans="1:8" ht="29.25" customHeight="1">
      <c r="A111" s="24" t="s">
        <v>13</v>
      </c>
      <c r="B111" s="46"/>
      <c r="C111" s="32">
        <f>SUM('[4]prix chaînés'!AG13:AL13)/SUM('[4]prix chaînés'!$AG$29:$AL$29)*100</f>
        <v>4.2504799934645252</v>
      </c>
      <c r="D111" s="32">
        <f t="shared" si="2"/>
        <v>4.1114418606730823</v>
      </c>
      <c r="E111" s="32">
        <f t="shared" si="2"/>
        <v>4.1174932616847064</v>
      </c>
      <c r="F111" s="32">
        <f t="shared" si="2"/>
        <v>4.2251865000163598</v>
      </c>
      <c r="G111" s="32">
        <f t="shared" ref="G111:H111" si="12">G83/G$73*100</f>
        <v>4.2906543174280003</v>
      </c>
      <c r="H111" s="32">
        <f t="shared" si="12"/>
        <v>3.5666985257494219</v>
      </c>
    </row>
    <row r="112" spans="1:8" ht="29.25" customHeight="1">
      <c r="A112" s="24" t="s">
        <v>14</v>
      </c>
      <c r="B112" s="46"/>
      <c r="C112" s="32">
        <f>SUM('[4]prix chaînés'!AG14:AL14)/SUM('[4]prix chaînés'!$AG$29:$AL$29)*100</f>
        <v>3.2814643082182093</v>
      </c>
      <c r="D112" s="32">
        <f t="shared" si="2"/>
        <v>2.8746893866651169</v>
      </c>
      <c r="E112" s="32">
        <f t="shared" si="2"/>
        <v>2.6795962962648052</v>
      </c>
      <c r="F112" s="32">
        <f t="shared" si="2"/>
        <v>2.5705100939043941</v>
      </c>
      <c r="G112" s="32">
        <f t="shared" ref="G112:H112" si="13">G84/G$73*100</f>
        <v>2.5656641736739183</v>
      </c>
      <c r="H112" s="32">
        <f t="shared" si="13"/>
        <v>2.5922869264200159</v>
      </c>
    </row>
    <row r="113" spans="1:8" ht="28.5" hidden="1" customHeight="1">
      <c r="A113" s="48" t="s">
        <v>15</v>
      </c>
      <c r="B113" s="46"/>
      <c r="C113" s="32">
        <f>SUM('[4]prix chaînés'!AG15:AL15)/SUM('[4]prix chaînés'!$AG$29:$AL$29)*100</f>
        <v>1.6002586886821706</v>
      </c>
      <c r="D113" s="32">
        <f t="shared" si="2"/>
        <v>0</v>
      </c>
      <c r="E113" s="32">
        <f t="shared" si="2"/>
        <v>0</v>
      </c>
      <c r="F113" s="32">
        <f t="shared" si="2"/>
        <v>0</v>
      </c>
      <c r="G113" s="32">
        <f t="shared" ref="G113:H113" si="14">G85/G$73*100</f>
        <v>0</v>
      </c>
      <c r="H113" s="32">
        <f t="shared" si="14"/>
        <v>0</v>
      </c>
    </row>
    <row r="114" spans="1:8" ht="29.25" hidden="1" customHeight="1">
      <c r="A114" s="48" t="s">
        <v>16</v>
      </c>
      <c r="B114" s="46"/>
      <c r="C114" s="32">
        <f>SUM('[4]prix chaînés'!AG16:AL16)/SUM('[4]prix chaînés'!$AG$29:$AL$29)*100</f>
        <v>0.14585176408897688</v>
      </c>
      <c r="D114" s="32">
        <f t="shared" si="2"/>
        <v>0</v>
      </c>
      <c r="E114" s="32">
        <f t="shared" si="2"/>
        <v>0</v>
      </c>
      <c r="F114" s="32">
        <f t="shared" si="2"/>
        <v>0</v>
      </c>
      <c r="G114" s="32">
        <f t="shared" ref="G114:H114" si="15">G86/G$73*100</f>
        <v>0</v>
      </c>
      <c r="H114" s="32">
        <f t="shared" si="15"/>
        <v>0</v>
      </c>
    </row>
    <row r="115" spans="1:8" ht="29.25" customHeight="1">
      <c r="A115" s="24" t="s">
        <v>17</v>
      </c>
      <c r="B115" s="46"/>
      <c r="C115" s="32">
        <f>SUM('[4]prix chaînés'!AG17:AL17)/SUM('[4]prix chaînés'!$AG$29:$AL$29)*100</f>
        <v>2.2833978789715879</v>
      </c>
      <c r="D115" s="32">
        <f t="shared" si="2"/>
        <v>2.792306290737435</v>
      </c>
      <c r="E115" s="32">
        <f t="shared" si="2"/>
        <v>2.8718614755422536</v>
      </c>
      <c r="F115" s="32">
        <f t="shared" si="2"/>
        <v>2.8533275529234694</v>
      </c>
      <c r="G115" s="32">
        <f t="shared" ref="G115:H115" si="16">G87/G$73*100</f>
        <v>3.146250997883604</v>
      </c>
      <c r="H115" s="32">
        <f t="shared" si="16"/>
        <v>3.411579654782849</v>
      </c>
    </row>
    <row r="116" spans="1:8" ht="29.25" customHeight="1">
      <c r="A116" s="31" t="s">
        <v>18</v>
      </c>
      <c r="B116" s="46"/>
      <c r="C116" s="32">
        <f>SUM('[4]prix chaînés'!AG18:AL18)/SUM('[4]prix chaînés'!$AG$29:$AL$29)*100</f>
        <v>5.9645098439117223</v>
      </c>
      <c r="D116" s="32">
        <f t="shared" si="2"/>
        <v>6.4693645547009222</v>
      </c>
      <c r="E116" s="32">
        <f t="shared" si="2"/>
        <v>6.3445383510045836</v>
      </c>
      <c r="F116" s="32">
        <f t="shared" si="2"/>
        <v>6.1027631449792228</v>
      </c>
      <c r="G116" s="32">
        <f t="shared" ref="G116:H116" si="17">G88/G$73*100</f>
        <v>6.0593846171951773</v>
      </c>
      <c r="H116" s="32">
        <f t="shared" si="17"/>
        <v>6.282107172849849</v>
      </c>
    </row>
    <row r="117" spans="1:8" ht="29.25" customHeight="1">
      <c r="A117" s="28" t="s">
        <v>19</v>
      </c>
      <c r="B117" s="46"/>
      <c r="C117" s="30">
        <f>SUM('[4]prix chaînés'!AG19:AL19)/SUM('[4]prix chaînés'!$AG$29:$AL$29)*100</f>
        <v>58.893375895416213</v>
      </c>
      <c r="D117" s="30">
        <f t="shared" si="2"/>
        <v>57.086790647450648</v>
      </c>
      <c r="E117" s="30">
        <f t="shared" si="2"/>
        <v>56.476647592487097</v>
      </c>
      <c r="F117" s="30">
        <f t="shared" si="2"/>
        <v>56.829029381932408</v>
      </c>
      <c r="G117" s="30">
        <f t="shared" ref="G117:H117" si="18">G89/G$73*100</f>
        <v>57.637070468725796</v>
      </c>
      <c r="H117" s="30">
        <f t="shared" si="18"/>
        <v>57.337443603728232</v>
      </c>
    </row>
    <row r="118" spans="1:8" ht="29.25" customHeight="1">
      <c r="A118" s="31" t="s">
        <v>20</v>
      </c>
      <c r="B118" s="46"/>
      <c r="C118" s="32">
        <f>SUM('[4]prix chaînés'!AG20:AL20)/SUM('[4]prix chaînés'!$AG$29:$AL$29)*100</f>
        <v>9.517075374212828</v>
      </c>
      <c r="D118" s="32">
        <f t="shared" ref="D118:F118" si="19">D90/D$73*100</f>
        <v>9.1409466343095982</v>
      </c>
      <c r="E118" s="32">
        <f t="shared" si="19"/>
        <v>8.9289054595233441</v>
      </c>
      <c r="F118" s="32">
        <f t="shared" si="19"/>
        <v>8.9785852174197558</v>
      </c>
      <c r="G118" s="32">
        <f t="shared" ref="G118:H118" si="20">G90/G$73*100</f>
        <v>8.9442734720857384</v>
      </c>
      <c r="H118" s="32">
        <f t="shared" si="20"/>
        <v>8.4146292213716105</v>
      </c>
    </row>
    <row r="119" spans="1:8" ht="29.25" customHeight="1">
      <c r="A119" s="31" t="s">
        <v>21</v>
      </c>
      <c r="B119" s="46"/>
      <c r="C119" s="32">
        <f>SUM('[4]prix chaînés'!AG21:AL21)/SUM('[4]prix chaînés'!$AG$29:$AL$29)*100</f>
        <v>2.2543143627541853</v>
      </c>
      <c r="D119" s="32">
        <f t="shared" ref="D119:F128" si="21">D91/D$73*100</f>
        <v>2.5134110066946045</v>
      </c>
      <c r="E119" s="32">
        <f t="shared" si="21"/>
        <v>2.833387183171642</v>
      </c>
      <c r="F119" s="32">
        <f t="shared" si="21"/>
        <v>2.9455550829434283</v>
      </c>
      <c r="G119" s="32">
        <f t="shared" ref="G119:H119" si="22">G91/G$73*100</f>
        <v>2.9753113298772726</v>
      </c>
      <c r="H119" s="32">
        <f t="shared" si="22"/>
        <v>1.3894425972159372</v>
      </c>
    </row>
    <row r="120" spans="1:8" ht="29.25" customHeight="1">
      <c r="A120" s="31" t="s">
        <v>22</v>
      </c>
      <c r="B120" s="46"/>
      <c r="C120" s="32">
        <f>SUM('[4]prix chaînés'!AG22:AL22)/SUM('[4]prix chaînés'!$AG$29:$AL$29)*100</f>
        <v>4.228238044630042</v>
      </c>
      <c r="D120" s="32">
        <f t="shared" si="21"/>
        <v>4.2473683798699087</v>
      </c>
      <c r="E120" s="32">
        <f t="shared" si="21"/>
        <v>4.3467447772742345</v>
      </c>
      <c r="F120" s="32">
        <f t="shared" si="21"/>
        <v>4.3799896934201481</v>
      </c>
      <c r="G120" s="32">
        <f t="shared" ref="G120:H120" si="23">G92/G$73*100</f>
        <v>4.6896116148747913</v>
      </c>
      <c r="H120" s="32">
        <f t="shared" si="23"/>
        <v>3.5965211124239032</v>
      </c>
    </row>
    <row r="121" spans="1:8" ht="29.25" customHeight="1">
      <c r="A121" s="31" t="s">
        <v>23</v>
      </c>
      <c r="B121" s="46"/>
      <c r="C121" s="32">
        <f>SUM('[4]prix chaînés'!AG23:AL23)/SUM('[4]prix chaînés'!$AG$29:$AL$29)*100</f>
        <v>5.2585009157579838</v>
      </c>
      <c r="D121" s="32">
        <f t="shared" si="21"/>
        <v>2.3741310371886462</v>
      </c>
      <c r="E121" s="32">
        <f t="shared" si="21"/>
        <v>2.2505335385295591</v>
      </c>
      <c r="F121" s="32">
        <f t="shared" si="21"/>
        <v>2.2100865425514509</v>
      </c>
      <c r="G121" s="32">
        <f t="shared" ref="G121:H121" si="24">G93/G$73*100</f>
        <v>2.1920094776876167</v>
      </c>
      <c r="H121" s="32">
        <f t="shared" si="24"/>
        <v>2.2630994158707938</v>
      </c>
    </row>
    <row r="122" spans="1:8" ht="29.25" customHeight="1">
      <c r="A122" s="31" t="s">
        <v>24</v>
      </c>
      <c r="B122" s="46"/>
      <c r="C122" s="32">
        <f>SUM('[4]prix chaînés'!AG24:AL24)/SUM('[4]prix chaînés'!$AG$29:$AL$29)*100</f>
        <v>5.8834618126319267</v>
      </c>
      <c r="D122" s="32">
        <f t="shared" si="21"/>
        <v>5.2092497102060022</v>
      </c>
      <c r="E122" s="32">
        <f t="shared" si="21"/>
        <v>5.1577871117497516</v>
      </c>
      <c r="F122" s="32">
        <f t="shared" si="21"/>
        <v>5.2015508948728852</v>
      </c>
      <c r="G122" s="32">
        <f t="shared" ref="G122:H122" si="25">G94/G$73*100</f>
        <v>5.2090995216043021</v>
      </c>
      <c r="H122" s="32">
        <f t="shared" si="25"/>
        <v>5.5459656149717675</v>
      </c>
    </row>
    <row r="123" spans="1:8" ht="29.25" customHeight="1">
      <c r="A123" s="31" t="s">
        <v>25</v>
      </c>
      <c r="B123" s="46"/>
      <c r="C123" s="32">
        <f>SUM('[4]prix chaînés'!AG25:AL25)/SUM('[4]prix chaînés'!$AG$29:$AL$29)*100</f>
        <v>9.5204283065367807</v>
      </c>
      <c r="D123" s="32">
        <f t="shared" si="21"/>
        <v>10.450580761702703</v>
      </c>
      <c r="E123" s="32">
        <f t="shared" si="21"/>
        <v>10.347246431031111</v>
      </c>
      <c r="F123" s="32">
        <f t="shared" si="21"/>
        <v>10.350035173248699</v>
      </c>
      <c r="G123" s="32">
        <f t="shared" ref="G123:H123" si="26">G95/G$73*100</f>
        <v>10.581587159616264</v>
      </c>
      <c r="H123" s="32">
        <f t="shared" si="26"/>
        <v>11.664876966297371</v>
      </c>
    </row>
    <row r="124" spans="1:8" ht="29.25" customHeight="1">
      <c r="A124" s="31" t="s">
        <v>26</v>
      </c>
      <c r="B124" s="46"/>
      <c r="C124" s="32">
        <f>SUM('[4]prix chaînés'!AG26:AL26)/SUM('[4]prix chaînés'!$AG$29:$AL$29)*100</f>
        <v>9.1979210083567846</v>
      </c>
      <c r="D124" s="32">
        <f t="shared" si="21"/>
        <v>9.345283539812721</v>
      </c>
      <c r="E124" s="32">
        <f t="shared" si="21"/>
        <v>8.8804406050454467</v>
      </c>
      <c r="F124" s="32">
        <f t="shared" si="21"/>
        <v>8.6808395772666298</v>
      </c>
      <c r="G124" s="32">
        <f t="shared" ref="G124:H124" si="27">G96/G$73*100</f>
        <v>8.6120052017441147</v>
      </c>
      <c r="H124" s="32">
        <f t="shared" si="27"/>
        <v>9.3060967515126158</v>
      </c>
    </row>
    <row r="125" spans="1:8" ht="29.25" customHeight="1">
      <c r="A125" s="31" t="s">
        <v>27</v>
      </c>
      <c r="B125" s="46"/>
      <c r="C125" s="32">
        <f>SUM('[4]prix chaînés'!AG27:AL27)/SUM('[4]prix chaînés'!$AG$29:$AL$29)*100</f>
        <v>11.715108407792968</v>
      </c>
      <c r="D125" s="32">
        <f t="shared" si="21"/>
        <v>12.232492474298597</v>
      </c>
      <c r="E125" s="32">
        <f t="shared" si="21"/>
        <v>12.209529720859443</v>
      </c>
      <c r="F125" s="32">
        <f t="shared" si="21"/>
        <v>12.600714098746851</v>
      </c>
      <c r="G125" s="32">
        <f t="shared" ref="G125:H125" si="28">G97/G$73*100</f>
        <v>12.946988107777313</v>
      </c>
      <c r="H125" s="32">
        <f t="shared" si="28"/>
        <v>13.685667865438003</v>
      </c>
    </row>
    <row r="126" spans="1:8" ht="29.25" customHeight="1">
      <c r="A126" s="31" t="s">
        <v>28</v>
      </c>
      <c r="B126" s="46"/>
      <c r="C126" s="32">
        <f>SUM('[4]prix chaînés'!AG28:AL28)/SUM('[4]prix chaînés'!$AG$29:$AL$29)*100</f>
        <v>1.4423439047054831</v>
      </c>
      <c r="D126" s="32">
        <f t="shared" si="21"/>
        <v>1.5733271033678702</v>
      </c>
      <c r="E126" s="32">
        <f t="shared" si="21"/>
        <v>1.5220727653025652</v>
      </c>
      <c r="F126" s="32">
        <f t="shared" si="21"/>
        <v>1.4816731014625528</v>
      </c>
      <c r="G126" s="32">
        <f t="shared" ref="G126:H126" si="29">G98/G$73*100</f>
        <v>1.4861845834583753</v>
      </c>
      <c r="H126" s="32">
        <f t="shared" si="29"/>
        <v>1.471144058626235</v>
      </c>
    </row>
    <row r="127" spans="1:8" ht="29.25" hidden="1" customHeight="1">
      <c r="A127" s="31" t="s">
        <v>29</v>
      </c>
      <c r="B127" s="46"/>
      <c r="C127" s="32">
        <f>SUM('[4]prix chaînés'!AG29:AL29)/SUM('[4]prix chaînés'!$AG$29:$AL$29)*100</f>
        <v>100</v>
      </c>
      <c r="D127" s="32">
        <f t="shared" si="21"/>
        <v>0</v>
      </c>
      <c r="E127" s="32">
        <f t="shared" si="21"/>
        <v>0</v>
      </c>
      <c r="F127" s="32">
        <f t="shared" si="21"/>
        <v>0</v>
      </c>
      <c r="G127" s="32">
        <f t="shared" ref="G127:H127" si="30">G99/G$73*100</f>
        <v>0</v>
      </c>
      <c r="H127" s="32">
        <f t="shared" si="30"/>
        <v>0</v>
      </c>
    </row>
    <row r="128" spans="1:8" ht="29.25" customHeight="1">
      <c r="A128" s="28" t="s">
        <v>38</v>
      </c>
      <c r="B128" s="46"/>
      <c r="C128" s="30">
        <f>SUM('[4]prix chaînés'!AG32:AL32)/SUM('[4]prix chaînés'!$AG$29:$AL$29)*100</f>
        <v>85.34382744769033</v>
      </c>
      <c r="D128" s="30">
        <f t="shared" si="21"/>
        <v>87.642647392524708</v>
      </c>
      <c r="E128" s="30">
        <f t="shared" si="21"/>
        <v>87.236312929913012</v>
      </c>
      <c r="F128" s="30">
        <f t="shared" si="21"/>
        <v>87.312784248928438</v>
      </c>
      <c r="G128" s="30">
        <f t="shared" ref="G128:H128" si="31">G100/G$73*100</f>
        <v>87.383711008985358</v>
      </c>
      <c r="H128" s="30">
        <f t="shared" si="31"/>
        <v>87.955299256195701</v>
      </c>
    </row>
    <row r="129" spans="1:8" ht="27.75" customHeight="1">
      <c r="A129" s="38" t="s">
        <v>33</v>
      </c>
      <c r="B129" s="49"/>
      <c r="C129" s="30"/>
      <c r="D129" s="1"/>
      <c r="E129" s="1"/>
      <c r="F129" s="1"/>
      <c r="G129" s="1"/>
      <c r="H129" s="1"/>
    </row>
    <row r="130" spans="1:8" ht="25.5">
      <c r="A130" s="41" t="s">
        <v>40</v>
      </c>
      <c r="B130" s="42"/>
      <c r="C130" s="22"/>
      <c r="D130" s="1"/>
      <c r="E130" s="1"/>
      <c r="F130" s="1"/>
      <c r="G130" s="1"/>
      <c r="H130" s="1"/>
    </row>
    <row r="131" spans="1:8" ht="23.25" customHeight="1">
      <c r="A131" s="18"/>
      <c r="B131" s="42"/>
      <c r="C131" s="22"/>
      <c r="D131" s="1"/>
      <c r="E131" s="1"/>
      <c r="F131" s="1"/>
      <c r="G131" s="1"/>
      <c r="H131" s="1"/>
    </row>
    <row r="132" spans="1:8" ht="9.75" customHeight="1">
      <c r="A132" s="41"/>
      <c r="B132" s="42"/>
      <c r="C132" s="22"/>
      <c r="D132" s="40"/>
      <c r="E132" s="40"/>
      <c r="F132" s="40"/>
      <c r="G132" s="40"/>
      <c r="H132" s="40"/>
    </row>
    <row r="133" spans="1:8" ht="26.25" hidden="1" customHeight="1">
      <c r="A133" s="18"/>
      <c r="B133" s="18"/>
      <c r="C133" s="18"/>
      <c r="D133" s="18"/>
      <c r="E133" s="18"/>
      <c r="F133" s="18"/>
      <c r="G133" s="18"/>
      <c r="H133" s="18"/>
    </row>
    <row r="134" spans="1:8" ht="30.5" thickBot="1">
      <c r="A134" s="2" t="s">
        <v>41</v>
      </c>
      <c r="B134" s="3"/>
      <c r="C134" s="4"/>
      <c r="D134" s="5"/>
      <c r="E134" s="5"/>
      <c r="F134" s="5"/>
      <c r="G134" s="5"/>
      <c r="H134" s="5"/>
    </row>
    <row r="135" spans="1:8" s="10" customFormat="1" ht="32.25" customHeight="1" thickBot="1">
      <c r="A135" s="7"/>
      <c r="B135" s="8"/>
      <c r="C135" s="9" t="s">
        <v>0</v>
      </c>
      <c r="D135" s="45"/>
      <c r="E135" s="45"/>
      <c r="F135" s="45"/>
      <c r="G135" s="45"/>
      <c r="H135" s="45"/>
    </row>
    <row r="136" spans="1:8" ht="33" customHeight="1" thickBot="1">
      <c r="A136" s="11"/>
      <c r="B136" s="12">
        <v>1996</v>
      </c>
      <c r="C136" s="19" t="s">
        <v>100</v>
      </c>
      <c r="D136" s="13">
        <v>2016</v>
      </c>
      <c r="E136" s="13">
        <v>2017</v>
      </c>
      <c r="F136" s="13">
        <v>2018</v>
      </c>
      <c r="G136" s="13">
        <v>2019</v>
      </c>
      <c r="H136" s="13">
        <v>2020</v>
      </c>
    </row>
    <row r="137" spans="1:8" ht="12.75" customHeight="1">
      <c r="A137" s="50"/>
      <c r="B137" s="42"/>
      <c r="C137" s="42"/>
      <c r="D137" s="18"/>
      <c r="E137" s="18"/>
      <c r="F137" s="18"/>
      <c r="G137" s="18"/>
      <c r="H137" s="18"/>
    </row>
    <row r="138" spans="1:8" ht="32.25" customHeight="1">
      <c r="A138" s="14" t="s">
        <v>42</v>
      </c>
      <c r="B138" s="32"/>
      <c r="C138" s="32"/>
      <c r="D138" s="18"/>
      <c r="E138" s="18"/>
      <c r="F138" s="18"/>
      <c r="G138" s="18"/>
      <c r="H138" s="18"/>
    </row>
    <row r="139" spans="1:8" ht="32.25" customHeight="1">
      <c r="A139" s="15" t="s">
        <v>43</v>
      </c>
      <c r="B139" s="32"/>
      <c r="C139" s="32">
        <f>C5</f>
        <v>3.9648445400764842</v>
      </c>
      <c r="D139" s="32">
        <f t="shared" ref="D139:F139" si="32">D5</f>
        <v>1.1000000000000001</v>
      </c>
      <c r="E139" s="32">
        <f t="shared" si="32"/>
        <v>4.2</v>
      </c>
      <c r="F139" s="32">
        <f t="shared" si="32"/>
        <v>3.1</v>
      </c>
      <c r="G139" s="32">
        <f t="shared" ref="G139:H139" si="33">G5</f>
        <v>2.6</v>
      </c>
      <c r="H139" s="32">
        <f t="shared" si="33"/>
        <v>-6.3</v>
      </c>
    </row>
    <row r="140" spans="1:8" ht="32.25" customHeight="1">
      <c r="A140" s="15" t="s">
        <v>44</v>
      </c>
      <c r="B140" s="51">
        <v>28.826481643215672</v>
      </c>
      <c r="C140" s="32">
        <f t="array" ref="C140">(PRODUCT('[6]Evolution (en volume)'!AG6:AL6/100+1)^(1/6)-1)*100</f>
        <v>3.7516224138782084</v>
      </c>
      <c r="D140" s="32">
        <f>'[6]Evolution (en volume)'!AM6</f>
        <v>14.5</v>
      </c>
      <c r="E140" s="32">
        <f>'[6]Evolution (en volume)'!AN6</f>
        <v>7.9</v>
      </c>
      <c r="F140" s="32">
        <f>'[6]Evolution (en volume)'!AO6</f>
        <v>7.4</v>
      </c>
      <c r="G140" s="32">
        <f>'[6]Evolution (en volume)'!AP6</f>
        <v>3.4</v>
      </c>
      <c r="H140" s="32">
        <f>'[6]Evolution (en volume)'!AQ6</f>
        <v>-12.2</v>
      </c>
    </row>
    <row r="141" spans="1:8" ht="32.25" customHeight="1">
      <c r="A141" s="15" t="s">
        <v>45</v>
      </c>
      <c r="B141" s="51">
        <v>88.044330222643779</v>
      </c>
      <c r="C141" s="32">
        <f t="array" ref="C141">(PRODUCT('[6]Evolution (en volume)'!AG9:AL9/100+1)^(1/6)-1)*100</f>
        <v>3.6773504880881269</v>
      </c>
      <c r="D141" s="32">
        <f>'[6]Evolution (en volume)'!AM9</f>
        <v>3.1642068969153154</v>
      </c>
      <c r="E141" s="32">
        <f>'[6]Evolution (en volume)'!AN9</f>
        <v>3.3652880258899671</v>
      </c>
      <c r="F141" s="32">
        <f>'[6]Evolution (en volume)'!AO9</f>
        <v>3.2254446516462352</v>
      </c>
      <c r="G141" s="32">
        <f>'[6]Evolution (en volume)'!AP9</f>
        <v>2.6085858325563529</v>
      </c>
      <c r="H141" s="32">
        <f>'[6]Evolution (en volume)'!AQ9</f>
        <v>-2.5380553156960182</v>
      </c>
    </row>
    <row r="142" spans="1:8" ht="32.25" customHeight="1">
      <c r="A142" s="16" t="s">
        <v>47</v>
      </c>
      <c r="B142" s="51">
        <v>16.852899905649064</v>
      </c>
      <c r="C142" s="32">
        <f t="array" ref="C142">(PRODUCT('[6]Evolution (en volume)'!AG10:AL10/100+1)^(1/6)-1)*100</f>
        <v>3.658339565908153</v>
      </c>
      <c r="D142" s="32">
        <f>'[6]Evolution (en volume)'!AM10</f>
        <v>3.7</v>
      </c>
      <c r="E142" s="32">
        <f>'[6]Evolution (en volume)'!AN10</f>
        <v>3.8</v>
      </c>
      <c r="F142" s="32">
        <f>'[6]Evolution (en volume)'!AO10</f>
        <v>3.4</v>
      </c>
      <c r="G142" s="32">
        <f>'[6]Evolution (en volume)'!AP10</f>
        <v>1.9</v>
      </c>
      <c r="H142" s="32">
        <f>'[6]Evolution (en volume)'!AQ10</f>
        <v>-4.0999999999999996</v>
      </c>
    </row>
    <row r="143" spans="1:8" ht="32.25" customHeight="1">
      <c r="A143" s="16" t="s">
        <v>46</v>
      </c>
      <c r="B143" s="51">
        <v>71.191430316994726</v>
      </c>
      <c r="C143" s="32">
        <f t="array" ref="C143">(PRODUCT('[6]Evolution (en volume)'!AG11:AL11/100+1)^(1/6)-1)*100</f>
        <v>3.535107307882468</v>
      </c>
      <c r="D143" s="32">
        <f>'[6]Evolution (en volume)'!AM11</f>
        <v>1.5</v>
      </c>
      <c r="E143" s="32">
        <f>'[6]Evolution (en volume)'!AN11</f>
        <v>2.1</v>
      </c>
      <c r="F143" s="32">
        <f>'[6]Evolution (en volume)'!AO11</f>
        <v>2.7</v>
      </c>
      <c r="G143" s="32">
        <f>'[6]Evolution (en volume)'!AP11</f>
        <v>4.7</v>
      </c>
      <c r="H143" s="32">
        <f>'[6]Evolution (en volume)'!AQ11</f>
        <v>1.7</v>
      </c>
    </row>
    <row r="144" spans="1:8" ht="32.25" customHeight="1">
      <c r="A144" s="16" t="s">
        <v>97</v>
      </c>
      <c r="B144" s="51"/>
      <c r="C144" s="32">
        <f t="array" ref="C144">(PRODUCT('[6]Evolution (en volume)'!AG12:AL12/100+1)^(1/6)-1)*100</f>
        <v>11.047213396547129</v>
      </c>
      <c r="D144" s="32">
        <f>'[6]Evolution (en volume)'!AM12</f>
        <v>6</v>
      </c>
      <c r="E144" s="32">
        <f>'[6]Evolution (en volume)'!AN12</f>
        <v>2.1</v>
      </c>
      <c r="F144" s="32">
        <f>'[6]Evolution (en volume)'!AO12</f>
        <v>3.2</v>
      </c>
      <c r="G144" s="32">
        <f>'[6]Evolution (en volume)'!AP12</f>
        <v>4.3</v>
      </c>
      <c r="H144" s="32">
        <f>'[6]Evolution (en volume)'!AQ12</f>
        <v>9.1999999999999993</v>
      </c>
    </row>
    <row r="145" spans="1:8" ht="32.25" customHeight="1">
      <c r="A145" s="15" t="s">
        <v>48</v>
      </c>
      <c r="B145" s="51">
        <v>19.396554828604149</v>
      </c>
      <c r="C145" s="32">
        <f t="array" ref="C145">(PRODUCT('[6]Evolution (en volume)'!AG13:AL13/100+1)^(1/6)-1)*100</f>
        <v>1.3454751474703652</v>
      </c>
      <c r="D145" s="32">
        <f>'[6]Evolution (en volume)'!AM13</f>
        <v>8.8000000000000007</v>
      </c>
      <c r="E145" s="32">
        <f>'[6]Evolution (en volume)'!AN13</f>
        <v>-0.2</v>
      </c>
      <c r="F145" s="32">
        <f>'[6]Evolution (en volume)'!AO13</f>
        <v>1.2</v>
      </c>
      <c r="G145" s="32">
        <f>'[6]Evolution (en volume)'!AP13</f>
        <v>1</v>
      </c>
      <c r="H145" s="32">
        <f>'[6]Evolution (en volume)'!AQ13</f>
        <v>-9</v>
      </c>
    </row>
    <row r="146" spans="1:8" ht="32.25" customHeight="1">
      <c r="A146" s="15" t="s">
        <v>49</v>
      </c>
      <c r="B146" s="51">
        <v>0.18676036834756216</v>
      </c>
      <c r="C146" s="32">
        <f t="array" ref="C146">(PRODUCT('[6]Evolution (en volume)'!AG15:AL15/100+1)^(1/6)-1)*100</f>
        <v>6.6205473918081292</v>
      </c>
      <c r="D146" s="32">
        <f>'[6]Evolution (en volume)'!AM15</f>
        <v>6</v>
      </c>
      <c r="E146" s="32">
        <f>'[6]Evolution (en volume)'!AN15</f>
        <v>11.1</v>
      </c>
      <c r="F146" s="32">
        <f>'[6]Evolution (en volume)'!AO15</f>
        <v>6</v>
      </c>
      <c r="G146" s="32">
        <f>'[6]Evolution (en volume)'!AP15</f>
        <v>6.2</v>
      </c>
      <c r="H146" s="32">
        <f>'[6]Evolution (en volume)'!AQ15</f>
        <v>-14.3</v>
      </c>
    </row>
    <row r="147" spans="1:8" ht="12" customHeight="1">
      <c r="A147" s="15"/>
      <c r="B147" s="51"/>
      <c r="C147" s="51"/>
      <c r="D147" s="51"/>
      <c r="E147" s="51"/>
      <c r="F147" s="51"/>
      <c r="G147" s="51"/>
      <c r="H147" s="51"/>
    </row>
    <row r="148" spans="1:8" ht="32.25" customHeight="1">
      <c r="A148" s="36" t="s">
        <v>50</v>
      </c>
      <c r="B148" s="51"/>
      <c r="C148" s="51"/>
      <c r="D148" s="51"/>
      <c r="E148" s="51"/>
      <c r="F148" s="51"/>
      <c r="G148" s="51"/>
      <c r="H148" s="51"/>
    </row>
    <row r="149" spans="1:8" ht="32.25" customHeight="1">
      <c r="A149" s="15" t="s">
        <v>43</v>
      </c>
      <c r="B149" s="51"/>
      <c r="C149" s="51">
        <f>C139*SUM('[6]prix courants'!AG5:AL5)/SUM('[6]prix courants'!$AG$5:$AL$5)</f>
        <v>3.9648445400764842</v>
      </c>
      <c r="D149" s="51">
        <f t="shared" ref="D149:F149" si="34">D139</f>
        <v>1.1000000000000001</v>
      </c>
      <c r="E149" s="51">
        <f t="shared" si="34"/>
        <v>4.2</v>
      </c>
      <c r="F149" s="51">
        <f t="shared" si="34"/>
        <v>3.1</v>
      </c>
      <c r="G149" s="51">
        <f t="shared" ref="G149:H149" si="35">G139</f>
        <v>2.6</v>
      </c>
      <c r="H149" s="51">
        <f t="shared" si="35"/>
        <v>-6.3</v>
      </c>
    </row>
    <row r="150" spans="1:8" ht="32.25" customHeight="1">
      <c r="A150" s="15" t="s">
        <v>44</v>
      </c>
      <c r="B150" s="51">
        <v>0.88099349595177279</v>
      </c>
      <c r="C150" s="51">
        <f>C140*SUM('[6]prix courants'!AG6:AL6)/SUM('[6]prix courants'!$AG$5:$AL$5)</f>
        <v>1.7404509044754859</v>
      </c>
      <c r="D150" s="51">
        <f>[6]contribution!AM12</f>
        <v>6.1477093982488995</v>
      </c>
      <c r="E150" s="51">
        <f>[6]contribution!AN12</f>
        <v>3.5952157903099895</v>
      </c>
      <c r="F150" s="51">
        <f>[6]contribution!AO12</f>
        <v>-3.5</v>
      </c>
      <c r="G150" s="51">
        <f>[6]contribution!AP12</f>
        <v>-1.7</v>
      </c>
      <c r="H150" s="51">
        <f>[6]contribution!AQ12</f>
        <v>5.8</v>
      </c>
    </row>
    <row r="151" spans="1:8" ht="32.25" customHeight="1">
      <c r="A151" s="15" t="s">
        <v>45</v>
      </c>
      <c r="B151" s="51">
        <v>0</v>
      </c>
      <c r="C151" s="51">
        <f>C141*SUM('[6]prix courants'!AG9:AL9)/SUM('[6]prix courants'!$AG$5:$AL$5)</f>
        <v>2.8916450802131353</v>
      </c>
      <c r="D151" s="51">
        <f>D141*'[6]prix courants'!AL9/'[6]prix courants'!AL5</f>
        <v>2.4300160939318793</v>
      </c>
      <c r="E151" s="51">
        <f>E141*'[6]prix courants'!AM9/'[6]prix courants'!AM5</f>
        <v>2.617057644421942</v>
      </c>
      <c r="F151" s="51">
        <f>F141*'[6]prix courants'!AN9/'[6]prix courants'!AN5</f>
        <v>2.4812571433946822</v>
      </c>
      <c r="G151" s="51">
        <f>G141*'[6]prix courants'!AO9/'[6]prix courants'!AO5</f>
        <v>2.009118211433309</v>
      </c>
      <c r="H151" s="51">
        <f>H141*'[6]prix courants'!AP9/'[6]prix courants'!AP5</f>
        <v>-1.9454044305806875</v>
      </c>
    </row>
    <row r="152" spans="1:8" ht="32.25" customHeight="1">
      <c r="A152" s="16" t="s">
        <v>47</v>
      </c>
      <c r="B152" s="51">
        <v>0</v>
      </c>
      <c r="C152" s="51">
        <f>C142*SUM('[6]prix courants'!AG10:AL10)/SUM('[6]prix courants'!$AG$5:$AL$5)</f>
        <v>2.1532764796459136</v>
      </c>
      <c r="D152" s="51">
        <f>[6]contribution!AM6</f>
        <v>2.1079157852118025</v>
      </c>
      <c r="E152" s="51">
        <f>[6]contribution!AN6</f>
        <v>2.1994552070657272</v>
      </c>
      <c r="F152" s="51">
        <f>[6]contribution!AO6</f>
        <v>2</v>
      </c>
      <c r="G152" s="51">
        <f>[6]contribution!AP6</f>
        <v>1.1000000000000001</v>
      </c>
      <c r="H152" s="51">
        <f>[6]contribution!AQ6</f>
        <v>-2.2999999999999998</v>
      </c>
    </row>
    <row r="153" spans="1:8" ht="32.25" customHeight="1">
      <c r="A153" s="16" t="s">
        <v>46</v>
      </c>
      <c r="B153" s="51">
        <v>0</v>
      </c>
      <c r="C153" s="51">
        <f>C143*SUM('[6]prix courants'!AG11:AL11)/SUM('[6]prix courants'!$AG$5:$AL$5)</f>
        <v>0.68195040630666781</v>
      </c>
      <c r="D153" s="51">
        <f>[6]contribution!AM7</f>
        <v>0.28915937041348244</v>
      </c>
      <c r="E153" s="51">
        <f>[6]contribution!AN7</f>
        <v>0.40548819664656266</v>
      </c>
      <c r="F153" s="51">
        <f>[6]contribution!AO7</f>
        <v>0.5</v>
      </c>
      <c r="G153" s="51">
        <f>[6]contribution!AP7</f>
        <v>0.9</v>
      </c>
      <c r="H153" s="51">
        <f>[6]contribution!AQ7</f>
        <v>0.3</v>
      </c>
    </row>
    <row r="154" spans="1:8" ht="32.25" customHeight="1">
      <c r="A154" s="16" t="s">
        <v>97</v>
      </c>
      <c r="B154" s="51"/>
      <c r="C154" s="51">
        <f>C144*SUM('[6]prix courants'!AG12:AL12)/SUM('[6]prix courants'!$AG$5:$AL$5)</f>
        <v>5.3439252650071691E-2</v>
      </c>
      <c r="D154" s="51">
        <f>[6]contribution!AM8</f>
        <v>3.2940938306594461E-2</v>
      </c>
      <c r="E154" s="51">
        <f>[6]contribution!AN8</f>
        <v>1.2114240709652014E-2</v>
      </c>
      <c r="F154" s="51">
        <f>[6]contribution!AO8</f>
        <v>0</v>
      </c>
      <c r="G154" s="51">
        <f>[6]contribution!AP8</f>
        <v>0</v>
      </c>
      <c r="H154" s="51">
        <f>[6]contribution!AQ8</f>
        <v>0.1</v>
      </c>
    </row>
    <row r="155" spans="1:8" ht="32.25" customHeight="1">
      <c r="A155" s="15" t="s">
        <v>48</v>
      </c>
      <c r="B155" s="51">
        <v>0</v>
      </c>
      <c r="C155" s="51">
        <f>C145*SUM('[6]prix courants'!AG13:AL13)/SUM('[6]prix courants'!$AG$5:$AL$5)</f>
        <v>0.41107195772224703</v>
      </c>
      <c r="D155" s="51">
        <f>[6]contribution!AM9</f>
        <v>2.496467230122982</v>
      </c>
      <c r="E155" s="51">
        <f>[6]contribution!AN9</f>
        <v>-6.0062631448566911E-2</v>
      </c>
      <c r="F155" s="51">
        <f>[6]contribution!AO9</f>
        <v>0.3</v>
      </c>
      <c r="G155" s="51">
        <f>[6]contribution!AP9</f>
        <v>0.3</v>
      </c>
      <c r="H155" s="51">
        <f>[6]contribution!AQ9</f>
        <v>-2.5</v>
      </c>
    </row>
    <row r="156" spans="1:8" ht="32.25" customHeight="1">
      <c r="A156" s="15" t="s">
        <v>49</v>
      </c>
      <c r="B156" s="51">
        <v>0</v>
      </c>
      <c r="C156" s="51">
        <f>C146*SUM('[6]prix courants'!AG15:AL15)/SUM('[6]prix courants'!$AG$5:$AL$5)</f>
        <v>2.254178843895557</v>
      </c>
      <c r="D156" s="51">
        <f>[6]contribution!AM11</f>
        <v>2.0880024292727364</v>
      </c>
      <c r="E156" s="51">
        <f>[6]contribution!AN11</f>
        <v>3.9240203349884375</v>
      </c>
      <c r="F156" s="51">
        <f>[6]contribution!AO11</f>
        <v>2.2000000000000002</v>
      </c>
      <c r="G156" s="51">
        <f>[6]contribution!AP11</f>
        <v>2.4</v>
      </c>
      <c r="H156" s="51">
        <f>[6]contribution!AQ11</f>
        <v>-5.6</v>
      </c>
    </row>
    <row r="157" spans="1:8" ht="12" customHeight="1">
      <c r="A157" s="52"/>
      <c r="B157" s="32"/>
      <c r="C157" s="30"/>
      <c r="D157" s="30"/>
      <c r="E157" s="30"/>
      <c r="F157" s="30"/>
      <c r="G157" s="30"/>
      <c r="H157" s="30"/>
    </row>
    <row r="158" spans="1:8" ht="32.25" customHeight="1">
      <c r="A158" s="14" t="s">
        <v>51</v>
      </c>
      <c r="B158" s="32"/>
      <c r="C158" s="30"/>
      <c r="D158" s="30"/>
      <c r="E158" s="30"/>
      <c r="F158" s="30"/>
      <c r="G158" s="30"/>
      <c r="H158" s="30"/>
    </row>
    <row r="159" spans="1:8" ht="32.25" customHeight="1">
      <c r="A159" s="15" t="s">
        <v>43</v>
      </c>
      <c r="B159" s="32"/>
      <c r="C159" s="23">
        <f>AVERAGE('[6]prix courants'!AG5:AL5)</f>
        <v>877305.16666666663</v>
      </c>
      <c r="D159" s="23">
        <f>'[6]prix courants'!AM5</f>
        <v>1013229</v>
      </c>
      <c r="E159" s="23">
        <f>'[6]prix courants'!AN5</f>
        <v>1063045</v>
      </c>
      <c r="F159" s="23">
        <f>'[6]prix courants'!AO5</f>
        <v>1108463</v>
      </c>
      <c r="G159" s="23">
        <f>'[6]prix courants'!AP5</f>
        <v>1152806</v>
      </c>
      <c r="H159" s="23">
        <f>'[6]prix courants'!AQ5</f>
        <v>1089521</v>
      </c>
    </row>
    <row r="160" spans="1:8" ht="32.25" customHeight="1">
      <c r="A160" s="15" t="s">
        <v>44</v>
      </c>
      <c r="B160" s="32"/>
      <c r="C160" s="23">
        <f>AVERAGE('[6]prix courants'!AG6:AL6)</f>
        <v>406999</v>
      </c>
      <c r="D160" s="23">
        <f>'[6]prix courants'!AM6</f>
        <v>461111</v>
      </c>
      <c r="E160" s="23">
        <f>'[6]prix courants'!AN6</f>
        <v>497243</v>
      </c>
      <c r="F160" s="23">
        <f>'[6]prix courants'!AO6</f>
        <v>545345</v>
      </c>
      <c r="G160" s="23">
        <f>'[6]prix courants'!AP6</f>
        <v>552293</v>
      </c>
      <c r="H160" s="23">
        <f>'[6]prix courants'!AQ6</f>
        <v>463649</v>
      </c>
    </row>
    <row r="161" spans="1:8" ht="32.25" customHeight="1">
      <c r="A161" s="15" t="s">
        <v>45</v>
      </c>
      <c r="B161" s="32"/>
      <c r="C161" s="23">
        <f>AVERAGE('[6]prix courants'!AG9:AL9)</f>
        <v>689859.5</v>
      </c>
      <c r="D161" s="23">
        <f>'[6]prix courants'!AM9</f>
        <v>787950</v>
      </c>
      <c r="E161" s="23">
        <f>'[6]prix courants'!AN9</f>
        <v>817775</v>
      </c>
      <c r="F161" s="23">
        <f>'[6]prix courants'!AO9</f>
        <v>853732</v>
      </c>
      <c r="G161" s="23">
        <f>'[6]prix courants'!AP9</f>
        <v>883619</v>
      </c>
      <c r="H161" s="23">
        <f>'[6]prix courants'!AQ9</f>
        <v>862674</v>
      </c>
    </row>
    <row r="162" spans="1:8" ht="32.25" customHeight="1">
      <c r="A162" s="16" t="s">
        <v>47</v>
      </c>
      <c r="B162" s="32"/>
      <c r="C162" s="23">
        <f>AVERAGE('[6]prix courants'!AG10:AL10)</f>
        <v>516376.5</v>
      </c>
      <c r="D162" s="23">
        <f>'[6]prix courants'!AM10</f>
        <v>586461</v>
      </c>
      <c r="E162" s="23">
        <f>'[6]prix courants'!AN10</f>
        <v>609560</v>
      </c>
      <c r="F162" s="23">
        <f>'[6]prix courants'!AO10</f>
        <v>636799</v>
      </c>
      <c r="G162" s="23">
        <f>'[6]prix courants'!AP10</f>
        <v>654114</v>
      </c>
      <c r="H162" s="23">
        <f>'[6]prix courants'!AQ10</f>
        <v>628081</v>
      </c>
    </row>
    <row r="163" spans="1:8" ht="32.25" customHeight="1">
      <c r="A163" s="16" t="s">
        <v>46</v>
      </c>
      <c r="B163" s="32"/>
      <c r="C163" s="23">
        <f>AVERAGE('[6]prix courants'!AG11:AL11)</f>
        <v>169239.16666666666</v>
      </c>
      <c r="D163" s="23">
        <f>'[6]prix courants'!AM11</f>
        <v>195644</v>
      </c>
      <c r="E163" s="23">
        <f>'[6]prix courants'!AN11</f>
        <v>202208</v>
      </c>
      <c r="F163" s="23">
        <f>'[6]prix courants'!AO11</f>
        <v>210758</v>
      </c>
      <c r="G163" s="23">
        <f>'[6]prix courants'!AP11</f>
        <v>222967</v>
      </c>
      <c r="H163" s="23">
        <f>'[6]prix courants'!AQ11</f>
        <v>227440</v>
      </c>
    </row>
    <row r="164" spans="1:8" ht="32.25" customHeight="1">
      <c r="A164" s="16" t="s">
        <v>97</v>
      </c>
      <c r="B164" s="32"/>
      <c r="C164" s="23">
        <f>AVERAGE('[6]prix courants'!AG12:AL12)</f>
        <v>4243.833333333333</v>
      </c>
      <c r="D164" s="23">
        <f>'[6]prix courants'!AM12</f>
        <v>5845</v>
      </c>
      <c r="E164" s="23">
        <f>'[6]prix courants'!AN12</f>
        <v>6007</v>
      </c>
      <c r="F164" s="23">
        <f>'[6]prix courants'!AO12</f>
        <v>6175</v>
      </c>
      <c r="G164" s="23">
        <f>'[6]prix courants'!AP12</f>
        <v>6538</v>
      </c>
      <c r="H164" s="23">
        <f>'[6]prix courants'!AQ12</f>
        <v>7153</v>
      </c>
    </row>
    <row r="165" spans="1:8" ht="32.25" customHeight="1">
      <c r="A165" s="15" t="s">
        <v>48</v>
      </c>
      <c r="B165" s="32"/>
      <c r="C165" s="23">
        <f>AVERAGE('[6]prix courants'!AG13:AL13)</f>
        <v>268035.83333333331</v>
      </c>
      <c r="D165" s="23">
        <f>'[6]prix courants'!AM13</f>
        <v>304286</v>
      </c>
      <c r="E165" s="23">
        <f>'[6]prix courants'!AN13</f>
        <v>304200</v>
      </c>
      <c r="F165" s="23">
        <f>'[6]prix courants'!AO13</f>
        <v>314734</v>
      </c>
      <c r="G165" s="23">
        <f>'[6]prix courants'!AP13</f>
        <v>318680</v>
      </c>
      <c r="H165" s="23">
        <f>'[6]prix courants'!AQ13</f>
        <v>288162</v>
      </c>
    </row>
    <row r="166" spans="1:8" ht="32.25" customHeight="1">
      <c r="A166" s="15" t="s">
        <v>52</v>
      </c>
      <c r="B166" s="32"/>
      <c r="C166" s="23">
        <f>AVERAGE('[6]prix courants'!AG14:AL14)</f>
        <v>27702</v>
      </c>
      <c r="D166" s="23">
        <f>'[6]prix courants'!AM14</f>
        <v>23912</v>
      </c>
      <c r="E166" s="23">
        <f>'[6]prix courants'!AN14</f>
        <v>42607</v>
      </c>
      <c r="F166" s="23">
        <f>'[6]prix courants'!AO14</f>
        <v>55508</v>
      </c>
      <c r="G166" s="23">
        <f>'[6]prix courants'!AP14</f>
        <v>49552</v>
      </c>
      <c r="H166" s="23">
        <f>'[6]prix courants'!AQ14</f>
        <v>21800</v>
      </c>
    </row>
    <row r="167" spans="1:8" ht="32.25" customHeight="1">
      <c r="A167" s="15" t="s">
        <v>49</v>
      </c>
      <c r="B167" s="32"/>
      <c r="C167" s="23">
        <f>AVERAGE('[6]prix courants'!AG15:AL15)</f>
        <v>298706.83333333331</v>
      </c>
      <c r="D167" s="23">
        <f>'[6]prix courants'!AM15</f>
        <v>358192</v>
      </c>
      <c r="E167" s="23">
        <f>'[6]prix courants'!AN15</f>
        <v>395706</v>
      </c>
      <c r="F167" s="23">
        <f>'[6]prix courants'!AO15</f>
        <v>429834</v>
      </c>
      <c r="G167" s="23">
        <f>'[6]prix courants'!AP15</f>
        <v>453248</v>
      </c>
      <c r="H167" s="23">
        <f>'[6]prix courants'!AQ15</f>
        <v>380534</v>
      </c>
    </row>
    <row r="168" spans="1:8" ht="15.75" customHeight="1">
      <c r="A168" s="52"/>
      <c r="B168" s="32"/>
      <c r="C168" s="30"/>
      <c r="D168" s="30"/>
      <c r="E168" s="30"/>
      <c r="F168" s="30"/>
      <c r="G168" s="30"/>
      <c r="H168" s="30"/>
    </row>
    <row r="169" spans="1:8" ht="32.25" customHeight="1">
      <c r="A169" s="20" t="s">
        <v>53</v>
      </c>
      <c r="B169" s="32"/>
      <c r="C169" s="32"/>
      <c r="D169" s="32"/>
      <c r="E169" s="32"/>
      <c r="F169" s="32"/>
      <c r="G169" s="32"/>
      <c r="H169" s="32"/>
    </row>
    <row r="170" spans="1:8" ht="32.25" customHeight="1">
      <c r="A170" s="15" t="s">
        <v>43</v>
      </c>
      <c r="B170" s="32"/>
      <c r="C170" s="32">
        <f t="array" ref="C170">(PRODUCT('[6]Evolution en valeur'!AG5:AL5/100+1)^(1/6)-1)*100</f>
        <v>4.7350804862790197</v>
      </c>
      <c r="D170" s="32">
        <f>'[6]Evolution en valeur'!AM5</f>
        <v>2.5587327293891349</v>
      </c>
      <c r="E170" s="32">
        <f>'[6]Evolution en valeur'!AN5</f>
        <v>4.9165588430650997</v>
      </c>
      <c r="F170" s="32">
        <f>'[6]Evolution en valeur'!AO5</f>
        <v>4.2724437817778238</v>
      </c>
      <c r="G170" s="32">
        <f>'[6]Evolution en valeur'!AP5</f>
        <v>4.0004041632422549</v>
      </c>
      <c r="H170" s="32">
        <f>'[6]Evolution en valeur'!AQ5</f>
        <v>-5.4896487353466199</v>
      </c>
    </row>
    <row r="171" spans="1:8" ht="32.25" customHeight="1">
      <c r="A171" s="15" t="s">
        <v>44</v>
      </c>
      <c r="B171" s="32"/>
      <c r="C171" s="32">
        <f t="array" ref="C171">(PRODUCT('[6]Evolution en valeur'!AG6:AL6/100+1)^(1/6)-1)*100</f>
        <v>5.795194156158523</v>
      </c>
      <c r="D171" s="32">
        <f>'[6]Evolution en valeur'!AM6</f>
        <v>10.084250282306485</v>
      </c>
      <c r="E171" s="32">
        <f>'[6]Evolution en valeur'!AN6</f>
        <v>7.835857309845129</v>
      </c>
      <c r="F171" s="32">
        <f>'[6]Evolution en valeur'!AO6</f>
        <v>9.6737410079176698</v>
      </c>
      <c r="G171" s="32">
        <f>'[6]Evolution en valeur'!AP6</f>
        <v>1.2740558728878026</v>
      </c>
      <c r="H171" s="32">
        <f>'[6]Evolution en valeur'!AQ6</f>
        <v>-16.050176265134631</v>
      </c>
    </row>
    <row r="172" spans="1:8" ht="32.25" customHeight="1">
      <c r="A172" s="15" t="s">
        <v>45</v>
      </c>
      <c r="B172" s="32"/>
      <c r="C172" s="32">
        <f t="array" ref="C172">(PRODUCT('[6]Evolution en valeur'!AG9:AL9/100+1)^(1/6)-1)*100</f>
        <v>4.7201930099319167</v>
      </c>
      <c r="D172" s="32">
        <f>'[6]Evolution en valeur'!AM9</f>
        <v>3.8530886392273311</v>
      </c>
      <c r="E172" s="32">
        <f>'[6]Evolution en valeur'!AN9</f>
        <v>3.7851386509296203</v>
      </c>
      <c r="F172" s="32">
        <f>'[6]Evolution en valeur'!AO9</f>
        <v>4.3969306960961241</v>
      </c>
      <c r="G172" s="32">
        <f>'[6]Evolution en valeur'!AP9</f>
        <v>3.5007473071174466</v>
      </c>
      <c r="H172" s="32">
        <f>'[6]Evolution en valeur'!AQ9</f>
        <v>-2.3703655082111141</v>
      </c>
    </row>
    <row r="173" spans="1:8" ht="32.25" customHeight="1">
      <c r="A173" s="16" t="s">
        <v>47</v>
      </c>
      <c r="B173" s="32"/>
      <c r="C173" s="32">
        <f t="array" ref="C173">(PRODUCT('[6]Evolution en valeur'!AG10:AL10/100+1)^(1/6)-1)*100</f>
        <v>4.3423852112990602</v>
      </c>
      <c r="D173" s="32">
        <f>'[6]Evolution en valeur'!AM10</f>
        <v>4.1963819331179986</v>
      </c>
      <c r="E173" s="32">
        <f>'[6]Evolution en valeur'!AN10</f>
        <v>3.9387103319743266</v>
      </c>
      <c r="F173" s="32">
        <f>'[6]Evolution en valeur'!AO10</f>
        <v>4.4686331124089484</v>
      </c>
      <c r="G173" s="32">
        <f>'[6]Evolution en valeur'!AP10</f>
        <v>2.7190683402455118</v>
      </c>
      <c r="H173" s="32">
        <f>'[6]Evolution en valeur'!AQ10</f>
        <v>-3.9798872979327715</v>
      </c>
    </row>
    <row r="174" spans="1:8" ht="32.25" customHeight="1">
      <c r="A174" s="16" t="s">
        <v>46</v>
      </c>
      <c r="B174" s="32"/>
      <c r="C174" s="32">
        <f t="array" ref="C174">(PRODUCT('[6]Evolution en valeur'!AG11:AL11/100+1)^(1/6)-1)*100</f>
        <v>5.7052089855319066</v>
      </c>
      <c r="D174" s="32">
        <f>'[6]Evolution en valeur'!AM11</f>
        <v>2.7272249934366055</v>
      </c>
      <c r="E174" s="32">
        <f>'[6]Evolution en valeur'!AN11</f>
        <v>3.3550735008484711</v>
      </c>
      <c r="F174" s="32">
        <f>'[6]Evolution en valeur'!AO11</f>
        <v>4.2283193543282138</v>
      </c>
      <c r="G174" s="32">
        <f>'[6]Evolution en valeur'!AP11</f>
        <v>5.7928999136450443</v>
      </c>
      <c r="H174" s="32">
        <f>'[6]Evolution en valeur'!AQ11</f>
        <v>2.0061264671453527</v>
      </c>
    </row>
    <row r="175" spans="1:8" ht="32.25" customHeight="1">
      <c r="A175" s="16" t="s">
        <v>97</v>
      </c>
      <c r="B175" s="32"/>
      <c r="C175" s="32">
        <f t="array" ref="C175">(PRODUCT('[6]Evolution en valeur'!AG12:AL12/100+1)^(1/6)-1)*100</f>
        <v>12.715160578032592</v>
      </c>
      <c r="D175" s="32">
        <f>'[6]Evolution en valeur'!AM12</f>
        <v>7.7617994100295018</v>
      </c>
      <c r="E175" s="32">
        <f>'[6]Evolution en valeur'!AN12</f>
        <v>2.7715996578272062</v>
      </c>
      <c r="F175" s="32">
        <f>'[6]Evolution en valeur'!AO12</f>
        <v>2.7967371400033247</v>
      </c>
      <c r="G175" s="32">
        <f>'[6]Evolution en valeur'!AP12</f>
        <v>5.8785425101214539</v>
      </c>
      <c r="H175" s="32">
        <f>'[6]Evolution en valeur'!AQ12</f>
        <v>9.4065463444478414</v>
      </c>
    </row>
    <row r="176" spans="1:8" ht="32.25" customHeight="1">
      <c r="A176" s="15" t="s">
        <v>48</v>
      </c>
      <c r="B176" s="32"/>
      <c r="C176" s="32">
        <f t="array" ref="C176">(PRODUCT('[6]Evolution en valeur'!AG13:AL13/100+1)^(1/6)-1)*100</f>
        <v>2.8354574139674904</v>
      </c>
      <c r="D176" s="32">
        <f>'[6]Evolution en valeur'!AM13</f>
        <v>8.5684926374830042</v>
      </c>
      <c r="E176" s="32">
        <f>'[6]Evolution en valeur'!AN13</f>
        <v>-2.8262884260199517E-2</v>
      </c>
      <c r="F176" s="32">
        <f>'[6]Evolution en valeur'!AO13</f>
        <v>3.462853385930309</v>
      </c>
      <c r="G176" s="32">
        <f>'[6]Evolution en valeur'!AP13</f>
        <v>1.2537571409507731</v>
      </c>
      <c r="H176" s="32">
        <f>'[6]Evolution en valeur'!AQ13</f>
        <v>-9.5763775574243759</v>
      </c>
    </row>
    <row r="177" spans="1:8" ht="32.25" customHeight="1">
      <c r="A177" s="15" t="s">
        <v>49</v>
      </c>
      <c r="B177" s="32"/>
      <c r="C177" s="32">
        <f t="array" ref="C177">(PRODUCT('[6]Evolution en valeur'!AG15:AL15/100+1)^(1/6)-1)*100</f>
        <v>8.5977726893791573</v>
      </c>
      <c r="D177" s="32">
        <f>'[6]Evolution en valeur'!AM15</f>
        <v>4.1840334839023052</v>
      </c>
      <c r="E177" s="32">
        <f>'[6]Evolution en valeur'!AN15</f>
        <v>10.473154062625634</v>
      </c>
      <c r="F177" s="32">
        <f>'[6]Evolution en valeur'!AO15</f>
        <v>8.6245849191066029</v>
      </c>
      <c r="G177" s="32">
        <f>'[6]Evolution en valeur'!AP15</f>
        <v>5.4472191590241748</v>
      </c>
      <c r="H177" s="32">
        <f>'[6]Evolution en valeur'!AQ15</f>
        <v>-16.042872776051965</v>
      </c>
    </row>
    <row r="178" spans="1:8" ht="14.25" customHeight="1">
      <c r="A178" s="52"/>
      <c r="B178" s="32"/>
      <c r="C178" s="30"/>
      <c r="D178" s="30"/>
      <c r="E178" s="30"/>
      <c r="F178" s="30"/>
      <c r="G178" s="30"/>
      <c r="H178" s="30"/>
    </row>
    <row r="179" spans="1:8" ht="32.25" customHeight="1">
      <c r="A179" s="36" t="s">
        <v>54</v>
      </c>
      <c r="B179" s="51"/>
      <c r="C179" s="51"/>
      <c r="D179" s="51"/>
      <c r="E179" s="51"/>
      <c r="F179" s="51"/>
      <c r="G179" s="51"/>
      <c r="H179" s="51"/>
    </row>
    <row r="180" spans="1:8" ht="32.25" customHeight="1">
      <c r="A180" s="15" t="s">
        <v>44</v>
      </c>
      <c r="B180" s="51">
        <v>0.88099349595177279</v>
      </c>
      <c r="C180" s="51">
        <f>SUM('[6]prix courants'!AG6:AL6)/SUM('[6]prix courants'!$AG$5:$AL$5)*100</f>
        <v>46.391952933139379</v>
      </c>
      <c r="D180" s="51">
        <f>'[6]prix courants'!AM6/'[6]prix courants'!AM$5*100</f>
        <v>45.509060636835308</v>
      </c>
      <c r="E180" s="51">
        <f>'[6]prix courants'!AN6/'[6]prix courants'!AN$5*100</f>
        <v>46.775348174348217</v>
      </c>
      <c r="F180" s="51">
        <f>'[6]prix courants'!AO6/'[6]prix courants'!AO$5*100</f>
        <v>49.198304318682716</v>
      </c>
      <c r="G180" s="51">
        <f>'[6]prix courants'!AP6/'[6]prix courants'!AP$5*100</f>
        <v>47.908581322442807</v>
      </c>
      <c r="H180" s="51">
        <f>'[6]prix courants'!AQ6/'[6]prix courants'!AQ$5*100</f>
        <v>42.555306414470209</v>
      </c>
    </row>
    <row r="181" spans="1:8" ht="32.25" customHeight="1">
      <c r="A181" s="15" t="s">
        <v>45</v>
      </c>
      <c r="B181" s="51">
        <v>0</v>
      </c>
      <c r="C181" s="51">
        <f>SUM('[6]prix courants'!AG9:AL9)/SUM('[6]prix courants'!$AG$5:$AL$5)*100</f>
        <v>78.633926507139009</v>
      </c>
      <c r="D181" s="51">
        <f>'[6]prix courants'!AM9/'[6]prix courants'!AM$5*100</f>
        <v>77.766230536236137</v>
      </c>
      <c r="E181" s="51">
        <f>'[6]prix courants'!AN9/'[6]prix courants'!AN$5*100</f>
        <v>76.927599490143876</v>
      </c>
      <c r="F181" s="51">
        <f>'[6]prix courants'!AO9/'[6]prix courants'!AO$5*100</f>
        <v>77.019440432382495</v>
      </c>
      <c r="G181" s="51">
        <f>'[6]prix courants'!AP9/'[6]prix courants'!AP$5*100</f>
        <v>76.649410221667821</v>
      </c>
      <c r="H181" s="51">
        <f>'[6]prix courants'!AQ9/'[6]prix courants'!AQ$5*100</f>
        <v>79.179198932374874</v>
      </c>
    </row>
    <row r="182" spans="1:8" ht="32.25" customHeight="1">
      <c r="A182" s="16" t="s">
        <v>47</v>
      </c>
      <c r="B182" s="51">
        <v>0</v>
      </c>
      <c r="C182" s="51">
        <f>SUM('[6]prix courants'!AG10:AL10)/SUM('[6]prix courants'!$AG$5:$AL$5)*100</f>
        <v>58.85939347216884</v>
      </c>
      <c r="D182" s="51">
        <f>'[6]prix courants'!AM10/'[6]prix courants'!AM$5*100</f>
        <v>57.880400185940196</v>
      </c>
      <c r="E182" s="51">
        <f>'[6]prix courants'!AN10/'[6]prix courants'!AN$5*100</f>
        <v>57.340940411741734</v>
      </c>
      <c r="F182" s="51">
        <f>'[6]prix courants'!AO10/'[6]prix courants'!AO$5*100</f>
        <v>57.448827791274951</v>
      </c>
      <c r="G182" s="51">
        <f>'[6]prix courants'!AP10/'[6]prix courants'!AP$5*100</f>
        <v>56.74103014731012</v>
      </c>
      <c r="H182" s="51">
        <f>'[6]prix courants'!AQ10/'[6]prix courants'!AQ$5*100</f>
        <v>57.647443234228625</v>
      </c>
    </row>
    <row r="183" spans="1:8" ht="32.25" customHeight="1">
      <c r="A183" s="16" t="s">
        <v>46</v>
      </c>
      <c r="B183" s="51">
        <v>0</v>
      </c>
      <c r="C183" s="51">
        <f>SUM('[6]prix courants'!AG11:AL11)/SUM('[6]prix courants'!$AG$5:$AL$5)*100</f>
        <v>19.290797899856589</v>
      </c>
      <c r="D183" s="51">
        <f>'[6]prix courants'!AM11/'[6]prix courants'!AM$5*100</f>
        <v>19.308961745074409</v>
      </c>
      <c r="E183" s="51">
        <f>'[6]prix courants'!AN11/'[6]prix courants'!AN$5*100</f>
        <v>19.021584222681071</v>
      </c>
      <c r="F183" s="51">
        <f>'[6]prix courants'!AO11/'[6]prix courants'!AO$5*100</f>
        <v>19.01353495786508</v>
      </c>
      <c r="G183" s="51">
        <f>'[6]prix courants'!AP11/'[6]prix courants'!AP$5*100</f>
        <v>19.341242151758404</v>
      </c>
      <c r="H183" s="51">
        <f>'[6]prix courants'!AQ11/'[6]prix courants'!AQ$5*100</f>
        <v>20.875228655528439</v>
      </c>
    </row>
    <row r="184" spans="1:8" ht="32.25" customHeight="1">
      <c r="A184" s="15" t="s">
        <v>55</v>
      </c>
      <c r="B184" s="51">
        <v>0</v>
      </c>
      <c r="C184" s="51">
        <f>SUM('[6]prix courants'!AG13:AL13)/SUM('[6]prix courants'!$AG$5:$AL$5)*100</f>
        <v>30.552177681996252</v>
      </c>
      <c r="D184" s="51">
        <f>'[6]prix courants'!AM13/'[6]prix courants'!AM$5*100</f>
        <v>30.031315724283452</v>
      </c>
      <c r="E184" s="51">
        <f>'[6]prix courants'!AN13/'[6]prix courants'!AN$5*100</f>
        <v>28.615909956775116</v>
      </c>
      <c r="F184" s="51">
        <f>'[6]prix courants'!AO13/'[6]prix courants'!AO$5*100</f>
        <v>28.393730778564553</v>
      </c>
      <c r="G184" s="51">
        <f>'[6]prix courants'!AP13/'[6]prix courants'!AP$5*100</f>
        <v>27.643853345662674</v>
      </c>
      <c r="H184" s="51">
        <f>'[6]prix courants'!AQ13/'[6]prix courants'!AQ$5*100</f>
        <v>26.448503516683019</v>
      </c>
    </row>
    <row r="185" spans="1:8" ht="32.25" customHeight="1">
      <c r="A185" s="15" t="s">
        <v>56</v>
      </c>
      <c r="B185" s="51">
        <v>0</v>
      </c>
      <c r="C185" s="51">
        <f>SUM('[6]prix courants'!AG14:AL14)/SUM('[6]prix courants'!$AG$5:$AL$5)*100</f>
        <v>3.1576241714447137</v>
      </c>
      <c r="D185" s="51">
        <f>'[6]prix courants'!AM14/'[6]prix courants'!AM$5*100</f>
        <v>2.3599798268703327</v>
      </c>
      <c r="E185" s="51">
        <f>'[6]prix courants'!AN14/'[6]prix courants'!AN$5*100</f>
        <v>4.0080147124533765</v>
      </c>
      <c r="F185" s="51">
        <f>'[6]prix courants'!AO14/'[6]prix courants'!AO$5*100</f>
        <v>5.0076547435503036</v>
      </c>
      <c r="G185" s="51">
        <f>'[6]prix courants'!AP14/'[6]prix courants'!AP$5*100</f>
        <v>4.2983815143224451</v>
      </c>
      <c r="H185" s="51">
        <f>'[6]prix courants'!AQ14/'[6]prix courants'!AQ$5*100</f>
        <v>2.0008792854841717</v>
      </c>
    </row>
    <row r="186" spans="1:8" ht="32.25" customHeight="1">
      <c r="A186" s="15" t="s">
        <v>49</v>
      </c>
      <c r="B186" s="51">
        <v>0</v>
      </c>
      <c r="C186" s="51">
        <f>SUM('[6]prix courants'!AG15:AL15)/SUM('[6]prix courants'!$AG$5:$AL$5)*100</f>
        <v>34.048224572559413</v>
      </c>
      <c r="D186" s="51">
        <f>'[6]prix courants'!AM15/'[6]prix courants'!AM$5*100</f>
        <v>35.351534549445383</v>
      </c>
      <c r="E186" s="51">
        <f>'[6]prix courants'!AN15/'[6]prix courants'!AN$5*100</f>
        <v>37.223824014975847</v>
      </c>
      <c r="F186" s="51">
        <f>'[6]prix courants'!AO15/'[6]prix courants'!AO$5*100</f>
        <v>38.777478364185363</v>
      </c>
      <c r="G186" s="51">
        <f>'[6]prix courants'!AP15/'[6]prix courants'!AP$5*100</f>
        <v>39.316936240789865</v>
      </c>
      <c r="H186" s="51">
        <f>'[6]prix courants'!AQ15/'[6]prix courants'!AQ$5*100</f>
        <v>34.926724679928149</v>
      </c>
    </row>
    <row r="187" spans="1:8" ht="32.25" customHeight="1">
      <c r="A187" s="52" t="s">
        <v>57</v>
      </c>
      <c r="B187" s="32">
        <v>50.025317866835849</v>
      </c>
      <c r="C187" s="27">
        <f>SUM('[6]prix courants'!$AG$6:$AL$6,'[6]prix courants'!$AG$15:$AL$15)/SUM('[6]prix courants'!$AG$5:$AL$5)*100</f>
        <v>80.440177505698799</v>
      </c>
      <c r="D187" s="27">
        <f>('[6]prix courants'!AM6+'[6]prix courants'!AM15)/('[6]prix courants'!AM5)*100</f>
        <v>80.86059518628069</v>
      </c>
      <c r="E187" s="27">
        <f>('[6]prix courants'!AN6+'[6]prix courants'!AN15)/('[6]prix courants'!AN5)*100</f>
        <v>83.999172189324071</v>
      </c>
      <c r="F187" s="27">
        <f>('[6]prix courants'!AO6+'[6]prix courants'!AO15)/('[6]prix courants'!AO5)*100</f>
        <v>87.975782682868072</v>
      </c>
      <c r="G187" s="27">
        <f>('[6]prix courants'!AP6+'[6]prix courants'!AP15)/('[6]prix courants'!AP5)*100</f>
        <v>87.225517563232671</v>
      </c>
      <c r="H187" s="27">
        <f>('[6]prix courants'!AQ6+'[6]prix courants'!AQ15)/('[6]prix courants'!AQ5)*100</f>
        <v>77.482031094398366</v>
      </c>
    </row>
    <row r="188" spans="1:8" ht="32.25" customHeight="1">
      <c r="A188" s="52" t="s">
        <v>58</v>
      </c>
      <c r="B188" s="51">
        <v>26.783529018806639</v>
      </c>
      <c r="C188" s="27">
        <f>SUM('[6]prix courants'!$AG$6:$AL$6)/SUM('[6]prix courants'!$AG$9:$AL$9,'[6]prix courants'!$AG$13:$AL$14)*100</f>
        <v>41.294653124061483</v>
      </c>
      <c r="D188" s="27">
        <f>'[6]prix courants'!AM6/('[6]prix courants'!AM9+'[6]prix courants'!AM13+'[6]prix courants'!AM14)*100</f>
        <v>41.312711217508792</v>
      </c>
      <c r="E188" s="27">
        <f>'[6]prix courants'!AN6/('[6]prix courants'!AN9+'[6]prix courants'!AN13+'[6]prix courants'!AN14)*100</f>
        <v>42.697122229263371</v>
      </c>
      <c r="F188" s="27">
        <f>'[6]prix courants'!AO6/('[6]prix courants'!AO9+'[6]prix courants'!AO13+'[6]prix courants'!AO14)*100</f>
        <v>44.555276500971424</v>
      </c>
      <c r="G188" s="27">
        <f>'[6]prix courants'!AP6/('[6]prix courants'!AP9+'[6]prix courants'!AP13+'[6]prix courants'!AP14)*100</f>
        <v>44.118109902855849</v>
      </c>
      <c r="H188" s="27">
        <f>'[6]prix courants'!AQ6/('[6]prix courants'!AQ9+'[6]prix courants'!AQ13+'[6]prix courants'!AQ14)*100</f>
        <v>39.539038542224525</v>
      </c>
    </row>
    <row r="189" spans="1:8" ht="32.25" customHeight="1">
      <c r="A189" s="52" t="s">
        <v>59</v>
      </c>
      <c r="B189" s="51"/>
      <c r="C189" s="27">
        <f>SUM('[6]prix courants'!$AG$13:$AL$14)/SUM('[6]prix courants'!$AG$5:$AL$5)*100</f>
        <v>33.709801853440965</v>
      </c>
      <c r="D189" s="27">
        <f>('[6]prix courants'!AM13+'[6]prix courants'!AM14)/'[6]prix courants'!AM5*100</f>
        <v>32.391295551153789</v>
      </c>
      <c r="E189" s="27">
        <f>('[6]prix courants'!AN13+'[6]prix courants'!AN14)/'[6]prix courants'!AN5*100</f>
        <v>32.623924669228487</v>
      </c>
      <c r="F189" s="27">
        <f>('[6]prix courants'!AO13+'[6]prix courants'!AO14)/'[6]prix courants'!AO5*100</f>
        <v>33.401385522114857</v>
      </c>
      <c r="G189" s="27">
        <f>('[6]prix courants'!AP13+'[6]prix courants'!AP14)/'[6]prix courants'!AP5*100</f>
        <v>31.942234859985113</v>
      </c>
      <c r="H189" s="27">
        <f>('[6]prix courants'!AQ13+'[6]prix courants'!AQ14)/'[6]prix courants'!AQ5*100</f>
        <v>28.44938280216719</v>
      </c>
    </row>
    <row r="190" spans="1:8" ht="26.25" customHeight="1">
      <c r="A190" s="52"/>
      <c r="B190" s="51"/>
      <c r="C190" s="51"/>
      <c r="D190" s="18"/>
      <c r="E190" s="18"/>
      <c r="F190" s="18"/>
      <c r="G190" s="18"/>
      <c r="H190" s="18"/>
    </row>
    <row r="191" spans="1:8" ht="26.25" customHeight="1">
      <c r="A191" s="18"/>
      <c r="B191" s="51"/>
      <c r="C191" s="51"/>
      <c r="D191" s="51"/>
      <c r="E191" s="51"/>
      <c r="F191" s="51"/>
      <c r="G191" s="51"/>
      <c r="H191" s="51"/>
    </row>
    <row r="192" spans="1:8" ht="25.5">
      <c r="A192" s="53"/>
      <c r="B192" s="51"/>
      <c r="C192" s="51"/>
      <c r="D192" s="51"/>
      <c r="E192" s="51"/>
      <c r="F192" s="51"/>
      <c r="G192" s="51"/>
      <c r="H192" s="51"/>
    </row>
    <row r="193" spans="1:8" ht="25.5">
      <c r="A193" s="18"/>
      <c r="B193" s="51"/>
      <c r="C193" s="51"/>
      <c r="D193" s="1"/>
      <c r="E193" s="1"/>
      <c r="F193" s="1"/>
      <c r="G193" s="1"/>
      <c r="H193" s="1"/>
    </row>
    <row r="194" spans="1:8" ht="25.5">
      <c r="A194" s="17" t="s">
        <v>60</v>
      </c>
      <c r="B194" s="51"/>
      <c r="C194" s="51"/>
      <c r="D194" s="1"/>
      <c r="E194" s="1"/>
      <c r="F194" s="1"/>
      <c r="G194" s="1"/>
      <c r="H194" s="1"/>
    </row>
    <row r="195" spans="1:8" ht="25.5">
      <c r="A195" s="54" t="s">
        <v>98</v>
      </c>
      <c r="B195" s="51"/>
      <c r="C195" s="51"/>
      <c r="D195" s="1"/>
      <c r="E195" s="1"/>
      <c r="F195" s="1"/>
      <c r="G195" s="1"/>
      <c r="H195" s="1"/>
    </row>
    <row r="196" spans="1:8" ht="25.5">
      <c r="A196" s="54" t="s">
        <v>61</v>
      </c>
      <c r="B196" s="51"/>
      <c r="C196" s="51"/>
      <c r="D196" s="1"/>
      <c r="E196" s="1"/>
      <c r="F196" s="1"/>
      <c r="G196" s="1"/>
      <c r="H196" s="1"/>
    </row>
    <row r="197" spans="1:8" ht="25.5">
      <c r="A197" s="54" t="s">
        <v>62</v>
      </c>
      <c r="B197" s="51"/>
      <c r="C197" s="51"/>
      <c r="D197" s="1"/>
      <c r="E197" s="1"/>
      <c r="F197" s="1"/>
      <c r="G197" s="1"/>
      <c r="H197" s="1"/>
    </row>
    <row r="198" spans="1:8" ht="25.5">
      <c r="A198" s="54" t="s">
        <v>63</v>
      </c>
      <c r="B198" s="40"/>
      <c r="C198" s="40"/>
      <c r="D198" s="1"/>
      <c r="E198" s="1"/>
      <c r="F198" s="1"/>
      <c r="G198" s="1"/>
      <c r="H198" s="1"/>
    </row>
    <row r="199" spans="1:8" ht="25.5" customHeight="1">
      <c r="A199" s="54"/>
      <c r="B199" s="51"/>
      <c r="C199" s="51"/>
      <c r="D199" s="1"/>
      <c r="E199" s="1"/>
      <c r="F199" s="1"/>
      <c r="G199" s="1"/>
      <c r="H199" s="1"/>
    </row>
    <row r="200" spans="1:8" ht="26.25" hidden="1" customHeight="1">
      <c r="A200" s="18"/>
      <c r="B200" s="55"/>
      <c r="C200" s="55"/>
      <c r="D200" s="25"/>
      <c r="E200" s="25"/>
      <c r="F200" s="25"/>
      <c r="G200" s="25"/>
      <c r="H200" s="25"/>
    </row>
    <row r="201" spans="1:8" ht="26.25" hidden="1" customHeight="1">
      <c r="A201" s="18"/>
      <c r="B201" s="18"/>
      <c r="C201" s="18"/>
      <c r="D201" s="18"/>
      <c r="E201" s="18"/>
      <c r="F201" s="18"/>
      <c r="G201" s="18"/>
      <c r="H201" s="18"/>
    </row>
    <row r="202" spans="1:8" ht="26.25" hidden="1" customHeight="1">
      <c r="A202" s="18"/>
      <c r="B202" s="18"/>
      <c r="C202" s="18"/>
      <c r="D202" s="18"/>
      <c r="E202" s="18"/>
      <c r="F202" s="18"/>
      <c r="G202" s="18"/>
      <c r="H202" s="18"/>
    </row>
    <row r="203" spans="1:8" ht="30.5" thickBot="1">
      <c r="A203" s="2" t="s">
        <v>64</v>
      </c>
      <c r="B203" s="3"/>
      <c r="C203" s="4"/>
      <c r="D203" s="5"/>
      <c r="E203" s="5"/>
      <c r="F203" s="5"/>
      <c r="G203" s="5"/>
      <c r="H203" s="5"/>
    </row>
    <row r="204" spans="1:8" s="10" customFormat="1" ht="32.25" customHeight="1" thickBot="1">
      <c r="A204" s="7"/>
      <c r="B204" s="8"/>
      <c r="C204" s="9" t="s">
        <v>0</v>
      </c>
      <c r="D204" s="45"/>
      <c r="E204" s="45"/>
      <c r="F204" s="45"/>
      <c r="G204" s="45"/>
      <c r="H204" s="45"/>
    </row>
    <row r="205" spans="1:8" ht="33" customHeight="1" thickBot="1">
      <c r="A205" s="11"/>
      <c r="B205" s="12">
        <v>1996</v>
      </c>
      <c r="C205" s="19" t="s">
        <v>100</v>
      </c>
      <c r="D205" s="13">
        <v>2016</v>
      </c>
      <c r="E205" s="13">
        <v>2017</v>
      </c>
      <c r="F205" s="13">
        <v>2018</v>
      </c>
      <c r="G205" s="13">
        <v>2019</v>
      </c>
      <c r="H205" s="13">
        <v>2020</v>
      </c>
    </row>
    <row r="206" spans="1:8" ht="12.75" customHeight="1">
      <c r="A206" s="21"/>
      <c r="B206" s="56"/>
      <c r="C206" s="56"/>
      <c r="D206" s="18"/>
      <c r="E206" s="18"/>
      <c r="F206" s="18"/>
      <c r="G206" s="18"/>
      <c r="H206" s="18"/>
    </row>
    <row r="207" spans="1:8" ht="51.75" customHeight="1">
      <c r="A207" s="57" t="s">
        <v>65</v>
      </c>
      <c r="B207" s="55" t="e">
        <v>#REF!</v>
      </c>
      <c r="C207" s="30">
        <f>(('[7]prix chaînés'!AL4/'[7]prix chaînés'!AF4)^(1/6)-1)*100</f>
        <v>-3.0116973656015622</v>
      </c>
      <c r="D207" s="30">
        <f>'[7]En taux de croissance'!AM8</f>
        <v>8.7686560507508773</v>
      </c>
      <c r="E207" s="30">
        <f>'[7]En taux de croissance'!AN8</f>
        <v>-0.18206555674595837</v>
      </c>
      <c r="F207" s="30">
        <f>'[7]En taux de croissance'!AO8</f>
        <v>1.1699539776462764</v>
      </c>
      <c r="G207" s="30">
        <f>'[7]En taux de croissance'!AP8</f>
        <v>1.0180025037015428</v>
      </c>
      <c r="H207" s="30">
        <f>'[7]En taux de croissance'!AQ8</f>
        <v>-8.9886406426509353</v>
      </c>
    </row>
    <row r="208" spans="1:8" ht="33" customHeight="1">
      <c r="A208" s="58" t="s">
        <v>66</v>
      </c>
      <c r="B208" s="55" t="e">
        <v>#REF!</v>
      </c>
      <c r="C208" s="32">
        <f>(('[7]prix chaînés'!AL5/'[7]prix chaînés'!AF5)^(1/6)-1)*100</f>
        <v>-0.14892938996238225</v>
      </c>
      <c r="D208" s="32">
        <f>'[7]En taux de croissance'!AM4</f>
        <v>-31.267916207276734</v>
      </c>
      <c r="E208" s="32">
        <f>'[7]En taux de croissance'!AN4</f>
        <v>26.762676267626762</v>
      </c>
      <c r="F208" s="32">
        <f>'[7]En taux de croissance'!AO4</f>
        <v>-7.3673870333990088E-2</v>
      </c>
      <c r="G208" s="32">
        <f>'[7]En taux de croissance'!AP4</f>
        <v>7.4201474201474271</v>
      </c>
      <c r="H208" s="32">
        <f>'[7]En taux de croissance'!AQ4</f>
        <v>-9.2964824120603033</v>
      </c>
    </row>
    <row r="209" spans="1:8" ht="33" customHeight="1">
      <c r="A209" s="58" t="s">
        <v>67</v>
      </c>
      <c r="B209" s="55" t="e">
        <v>#REF!</v>
      </c>
      <c r="C209" s="32">
        <f>(('[7]prix chaînés'!AL6/'[7]prix chaînés'!AF6)^(1/6)-1)*100</f>
        <v>2.3171950985380274</v>
      </c>
      <c r="D209" s="32">
        <f>'[7]En taux de croissance'!AM5</f>
        <v>25.409652793305003</v>
      </c>
      <c r="E209" s="32">
        <f>'[7]En taux de croissance'!AN5</f>
        <v>-2.1036775844509248</v>
      </c>
      <c r="F209" s="32">
        <f>'[7]En taux de croissance'!AO5</f>
        <v>1.0466298342541425</v>
      </c>
      <c r="G209" s="32">
        <f>'[7]En taux de croissance'!AP5</f>
        <v>1.6855862271184963</v>
      </c>
      <c r="H209" s="32">
        <f>'[7]En taux de croissance'!AQ5</f>
        <v>-14.942877778142538</v>
      </c>
    </row>
    <row r="210" spans="1:8" ht="33" customHeight="1">
      <c r="A210" s="58" t="s">
        <v>68</v>
      </c>
      <c r="B210" s="55" t="e">
        <v>#REF!</v>
      </c>
      <c r="C210" s="32">
        <f>(('[7]prix chaînés'!AL7/'[7]prix chaînés'!AF7)^(1/6)-1)*100</f>
        <v>2.6965597569027278</v>
      </c>
      <c r="D210" s="32">
        <f>'[7]En taux de croissance'!AM6</f>
        <v>1.6940654746772976</v>
      </c>
      <c r="E210" s="32">
        <f>'[7]En taux de croissance'!AN6</f>
        <v>1.5594703321119674</v>
      </c>
      <c r="F210" s="32">
        <f>'[7]En taux de croissance'!AO6</f>
        <v>1.1393567325929777</v>
      </c>
      <c r="G210" s="32">
        <f>'[7]En taux de croissance'!AP6</f>
        <v>1.4408559800446419</v>
      </c>
      <c r="H210" s="32">
        <f>'[7]En taux de croissance'!AQ6</f>
        <v>-3.497768275274038</v>
      </c>
    </row>
    <row r="211" spans="1:8" ht="33" customHeight="1">
      <c r="A211" s="58" t="s">
        <v>69</v>
      </c>
      <c r="B211" s="55">
        <v>2.5739154050733237</v>
      </c>
      <c r="C211" s="32">
        <f>(('[7]prix chaînés'!AL8/'[7]prix chaînés'!AF8)^(1/6)-1)*100</f>
        <v>1.3469717767335965</v>
      </c>
      <c r="D211" s="32">
        <f>'[7]En taux de croissance'!AM7</f>
        <v>-0.67159167226326089</v>
      </c>
      <c r="E211" s="32">
        <f>'[7]En taux de croissance'!AN7</f>
        <v>-3.1845670979101293</v>
      </c>
      <c r="F211" s="32">
        <f>'[7]En taux de croissance'!AO7</f>
        <v>1.7938406180548316</v>
      </c>
      <c r="G211" s="32">
        <f>'[7]En taux de croissance'!AP7</f>
        <v>-3.3496752996740153</v>
      </c>
      <c r="H211" s="32">
        <f>'[7]En taux de croissance'!AQ7</f>
        <v>-12.261920573781381</v>
      </c>
    </row>
    <row r="212" spans="1:8" ht="50.5">
      <c r="A212" s="59" t="s">
        <v>70</v>
      </c>
      <c r="B212" s="55" t="e">
        <v>#REF!</v>
      </c>
      <c r="C212" s="60"/>
      <c r="D212" s="60"/>
      <c r="E212" s="60"/>
      <c r="F212" s="60"/>
      <c r="G212" s="60"/>
      <c r="H212" s="60"/>
    </row>
    <row r="213" spans="1:8" ht="33" customHeight="1">
      <c r="A213" s="58" t="s">
        <v>66</v>
      </c>
      <c r="B213" s="55">
        <v>48.199170499621417</v>
      </c>
      <c r="C213" s="55">
        <f>C208*C228/100</f>
        <v>-2.9056795694914349E-3</v>
      </c>
      <c r="D213" s="55">
        <f>D208*'[7]prix courants'!AL4/'[7]prix courants'!AL$8</f>
        <v>-0.5059388948553365</v>
      </c>
      <c r="E213" s="55">
        <f>E208*'[7]prix courants'!AM4/'[7]prix courants'!AM$8</f>
        <v>0.29314526465233365</v>
      </c>
      <c r="F213" s="55">
        <f>F208*'[7]prix courants'!AN4/'[7]prix courants'!AN$8</f>
        <v>-9.8619329388562656E-4</v>
      </c>
      <c r="G213" s="55">
        <f>G208*'[7]prix courants'!AO4/'[7]prix courants'!AO$8</f>
        <v>9.5954043732167579E-2</v>
      </c>
      <c r="H213" s="55">
        <f>H208*'[7]prix courants'!AP4/'[7]prix courants'!AP$8</f>
        <v>-0.12771432157650309</v>
      </c>
    </row>
    <row r="214" spans="1:8" ht="33" customHeight="1">
      <c r="A214" s="58" t="s">
        <v>67</v>
      </c>
      <c r="B214" s="55">
        <v>27.908861511537609</v>
      </c>
      <c r="C214" s="55">
        <f t="shared" ref="C214:C215" si="36">C209*C229/100</f>
        <v>0.81040844511642451</v>
      </c>
      <c r="D214" s="55">
        <f>D209*'[7]prix courants'!AL5/'[7]prix courants'!AL$8</f>
        <v>8.5149730082669954</v>
      </c>
      <c r="E214" s="55">
        <f>E209*'[7]prix courants'!AM5/'[7]prix courants'!AM$8</f>
        <v>-0.80779266873927624</v>
      </c>
      <c r="F214" s="55">
        <f>F209*'[7]prix courants'!AN5/'[7]prix courants'!AN$8</f>
        <v>0.38921761998685034</v>
      </c>
      <c r="G214" s="55">
        <f>G209*'[7]prix courants'!AO5/'[7]prix courants'!AO$8</f>
        <v>0.63926998671894142</v>
      </c>
      <c r="H214" s="55">
        <f>H209*'[7]prix courants'!AP5/'[7]prix courants'!AP$8</f>
        <v>-5.7132546755365867</v>
      </c>
    </row>
    <row r="215" spans="1:8" ht="33" customHeight="1">
      <c r="A215" s="58" t="s">
        <v>68</v>
      </c>
      <c r="B215" s="55">
        <v>22.270583733849524</v>
      </c>
      <c r="C215" s="55">
        <f t="shared" si="36"/>
        <v>1.3250662400047384</v>
      </c>
      <c r="D215" s="55">
        <f>D210*'[7]prix courants'!AL6/'[7]prix courants'!AL$8</f>
        <v>0.85595726992803922</v>
      </c>
      <c r="E215" s="55">
        <f>E210*'[7]prix courants'!AM6/'[7]prix courants'!AM$8</f>
        <v>0.74272230730299271</v>
      </c>
      <c r="F215" s="55">
        <f>F210*'[7]prix courants'!AN6/'[7]prix courants'!AN$8</f>
        <v>0.55884286653517556</v>
      </c>
      <c r="G215" s="55">
        <f>G210*'[7]prix courants'!AO6/'[7]prix courants'!AO$8</f>
        <v>0.69741432447717999</v>
      </c>
      <c r="H215" s="55">
        <f>H210*'[7]prix courants'!AP6/'[7]prix courants'!AP$8</f>
        <v>-1.6991966863311148</v>
      </c>
    </row>
    <row r="216" spans="1:8" ht="33" customHeight="1">
      <c r="A216" s="58" t="s">
        <v>69</v>
      </c>
      <c r="B216" s="61"/>
      <c r="C216" s="55">
        <f>C211*C231/100</f>
        <v>0.18771579391863888</v>
      </c>
      <c r="D216" s="55">
        <f>D211*'[7]prix courants'!AL7/'[7]prix courants'!AL$8</f>
        <v>-9.6335332588815381E-2</v>
      </c>
      <c r="E216" s="55">
        <f>E211*'[7]prix courants'!AM7/'[7]prix courants'!AM$8</f>
        <v>-0.4101404599620096</v>
      </c>
      <c r="F216" s="55">
        <f>F211*'[7]prix courants'!AN7/'[7]prix courants'!AN$8</f>
        <v>0.22287968441814734</v>
      </c>
      <c r="G216" s="55">
        <f>G211*'[7]prix courants'!AO7/'[7]prix courants'!AO$8</f>
        <v>-0.41463585122675006</v>
      </c>
      <c r="H216" s="55">
        <f>H211*'[7]prix courants'!AP7/'[7]prix courants'!AP$8</f>
        <v>-1.4484749592067281</v>
      </c>
    </row>
    <row r="217" spans="1:8" ht="50.5">
      <c r="A217" s="57" t="s">
        <v>71</v>
      </c>
      <c r="B217" s="55"/>
      <c r="C217" s="78">
        <f>AVERAGE('[7]prix courants'!$AG$8:$AL$8)</f>
        <v>268035.83333333331</v>
      </c>
      <c r="D217" s="78">
        <f>'[7]prix courants'!AM8</f>
        <v>304286</v>
      </c>
      <c r="E217" s="78">
        <f>'[7]prix courants'!AN8</f>
        <v>304200</v>
      </c>
      <c r="F217" s="78">
        <f>'[7]prix courants'!AO8</f>
        <v>314734</v>
      </c>
      <c r="G217" s="78">
        <f>'[7]prix courants'!AP8</f>
        <v>318680</v>
      </c>
      <c r="H217" s="78">
        <f>'[7]prix courants'!AQ8</f>
        <v>288162</v>
      </c>
    </row>
    <row r="218" spans="1:8" ht="33" customHeight="1">
      <c r="A218" s="58" t="s">
        <v>66</v>
      </c>
      <c r="B218" s="55"/>
      <c r="C218" s="79">
        <f>AVERAGE('[7]prix courants'!AG4:AL4)</f>
        <v>5229.5</v>
      </c>
      <c r="D218" s="79">
        <f>'[7]prix courants'!AM4</f>
        <v>3333</v>
      </c>
      <c r="E218" s="79">
        <f>'[7]prix courants'!AN4</f>
        <v>4072</v>
      </c>
      <c r="F218" s="79">
        <f>'[7]prix courants'!AO4</f>
        <v>4070</v>
      </c>
      <c r="G218" s="79">
        <f>'[7]prix courants'!AP4</f>
        <v>4378</v>
      </c>
      <c r="H218" s="79">
        <f>'[7]prix courants'!AQ4</f>
        <v>4040</v>
      </c>
    </row>
    <row r="219" spans="1:8" ht="33" customHeight="1">
      <c r="A219" s="58" t="s">
        <v>67</v>
      </c>
      <c r="B219" s="55"/>
      <c r="C219" s="79">
        <f>AVERAGE('[7]prix courants'!AG5:AL5)</f>
        <v>93742</v>
      </c>
      <c r="D219" s="79">
        <f>'[7]prix courants'!AM5</f>
        <v>116843</v>
      </c>
      <c r="E219" s="79">
        <f>'[7]prix courants'!AN5</f>
        <v>113125</v>
      </c>
      <c r="F219" s="79">
        <f>'[7]prix courants'!AO5</f>
        <v>119365</v>
      </c>
      <c r="G219" s="79">
        <f>'[7]prix courants'!AP5</f>
        <v>121844</v>
      </c>
      <c r="H219" s="79">
        <f>'[7]prix courants'!AQ5</f>
        <v>103163</v>
      </c>
    </row>
    <row r="220" spans="1:8" ht="33" customHeight="1">
      <c r="A220" s="58" t="s">
        <v>68</v>
      </c>
      <c r="B220" s="55"/>
      <c r="C220" s="79">
        <f>AVERAGE('[7]prix courants'!AG6:AL6)</f>
        <v>131710.5</v>
      </c>
      <c r="D220" s="79">
        <f>'[7]prix courants'!AM6</f>
        <v>144921</v>
      </c>
      <c r="E220" s="79">
        <f>'[7]prix courants'!AN6</f>
        <v>149207</v>
      </c>
      <c r="F220" s="79">
        <f>'[7]prix courants'!AO6</f>
        <v>152340</v>
      </c>
      <c r="G220" s="79">
        <f>'[7]prix courants'!AP6</f>
        <v>154813</v>
      </c>
      <c r="H220" s="79">
        <f>'[7]prix courants'!AQ6</f>
        <v>148877</v>
      </c>
    </row>
    <row r="221" spans="1:8" ht="33" customHeight="1">
      <c r="A221" s="58" t="s">
        <v>69</v>
      </c>
      <c r="B221" s="55"/>
      <c r="C221" s="79">
        <f>AVERAGE('[7]prix courants'!AG7:AL7)</f>
        <v>37353.833333333336</v>
      </c>
      <c r="D221" s="79">
        <f>'[7]prix courants'!AM7</f>
        <v>39189</v>
      </c>
      <c r="E221" s="79">
        <f>'[7]prix courants'!AN7</f>
        <v>37796</v>
      </c>
      <c r="F221" s="79">
        <f>'[7]prix courants'!AO7</f>
        <v>38959</v>
      </c>
      <c r="G221" s="79">
        <f>'[7]prix courants'!AP7</f>
        <v>37645</v>
      </c>
      <c r="H221" s="79">
        <f>'[7]prix courants'!AQ7</f>
        <v>32082</v>
      </c>
    </row>
    <row r="222" spans="1:8" ht="33" customHeight="1">
      <c r="A222" s="59" t="s">
        <v>72</v>
      </c>
      <c r="B222" s="55"/>
      <c r="C222" s="30">
        <f>(('[7]prix courants'!$AL$8/'[7]prix courants'!$AF$8)^(1/6)-1)*100</f>
        <v>2.8354574139674904</v>
      </c>
      <c r="D222" s="30">
        <f>('[7]prix courants'!AM8/'[7]prix courants'!AL8-1)*100</f>
        <v>8.5684926374830042</v>
      </c>
      <c r="E222" s="30">
        <f>('[7]prix courants'!AN8/'[7]prix courants'!AM8-1)*100</f>
        <v>-2.8262884260199517E-2</v>
      </c>
      <c r="F222" s="30">
        <f>('[7]prix courants'!AO8/'[7]prix courants'!AN8-1)*100</f>
        <v>3.462853385930309</v>
      </c>
      <c r="G222" s="30">
        <f>('[7]prix courants'!AP8/'[7]prix courants'!AO8-1)*100</f>
        <v>1.2537571409507731</v>
      </c>
      <c r="H222" s="30">
        <f>('[7]prix courants'!AQ8/'[7]prix courants'!AP8-1)*100</f>
        <v>-9.5763775574243759</v>
      </c>
    </row>
    <row r="223" spans="1:8" ht="33" customHeight="1">
      <c r="A223" s="58" t="s">
        <v>66</v>
      </c>
      <c r="B223" s="55"/>
      <c r="C223" s="32">
        <f>(('[7]prix courants'!AL4/'[7]prix courants'!AF4)^(1/6)-1)*100</f>
        <v>-2.8676442218544818</v>
      </c>
      <c r="D223" s="32">
        <f>('[7]prix courants'!AM4/'[7]prix courants'!AL4-1)*100</f>
        <v>-26.504961411245866</v>
      </c>
      <c r="E223" s="32">
        <f>('[7]prix courants'!AN4/'[7]prix courants'!AM4-1)*100</f>
        <v>22.172217221722178</v>
      </c>
      <c r="F223" s="32">
        <f>('[7]prix courants'!AO4/'[7]prix courants'!AN4-1)*100</f>
        <v>-4.9115913555997093E-2</v>
      </c>
      <c r="G223" s="32">
        <f>('[7]prix courants'!AP4/'[7]prix courants'!AO4-1)*100</f>
        <v>7.5675675675675569</v>
      </c>
      <c r="H223" s="32">
        <f>('[7]prix courants'!AQ4/'[7]prix courants'!AP4-1)*100</f>
        <v>-7.7204202832343523</v>
      </c>
    </row>
    <row r="224" spans="1:8" ht="33" customHeight="1">
      <c r="A224" s="58" t="s">
        <v>67</v>
      </c>
      <c r="B224" s="55"/>
      <c r="C224" s="32">
        <f>(('[7]prix courants'!AL5/'[7]prix courants'!AF5)^(1/6)-1)*100</f>
        <v>-1.8974980734653979E-2</v>
      </c>
      <c r="D224" s="32">
        <f>('[7]prix courants'!AM5/'[7]prix courants'!AL5-1)*100</f>
        <v>24.405617487036977</v>
      </c>
      <c r="E224" s="32">
        <f>('[7]prix courants'!AN5/'[7]prix courants'!AM5-1)*100</f>
        <v>-3.1820477050400919</v>
      </c>
      <c r="F224" s="32">
        <f>('[7]prix courants'!AO5/'[7]prix courants'!AN5-1)*100</f>
        <v>5.516022099447504</v>
      </c>
      <c r="G224" s="32">
        <f>('[7]prix courants'!AP5/'[7]prix courants'!AO5-1)*100</f>
        <v>2.0768231893771194</v>
      </c>
      <c r="H224" s="32">
        <f>('[7]prix courants'!AQ5/'[7]prix courants'!AP5-1)*100</f>
        <v>-15.331899806309712</v>
      </c>
    </row>
    <row r="225" spans="1:8" ht="33" customHeight="1">
      <c r="A225" s="58" t="s">
        <v>68</v>
      </c>
      <c r="B225" s="55"/>
      <c r="C225" s="32">
        <f>(('[7]prix courants'!AL6/'[7]prix courants'!AF6)^(1/6)-1)*100</f>
        <v>4.4055233092005208</v>
      </c>
      <c r="D225" s="32">
        <f>('[7]prix courants'!AM6/'[7]prix courants'!AL6-1)*100</f>
        <v>2.336666384204733</v>
      </c>
      <c r="E225" s="32">
        <f>('[7]prix courants'!AN6/'[7]prix courants'!AM6-1)*100</f>
        <v>2.9574733820495247</v>
      </c>
      <c r="F225" s="32">
        <f>('[7]prix courants'!AO6/'[7]prix courants'!AN6-1)*100</f>
        <v>2.0997674371845854</v>
      </c>
      <c r="G225" s="32">
        <f>('[7]prix courants'!AP6/'[7]prix courants'!AO6-1)*100</f>
        <v>1.6233425233031396</v>
      </c>
      <c r="H225" s="32">
        <f>('[7]prix courants'!AQ6/'[7]prix courants'!AP6-1)*100</f>
        <v>-3.8343033207805521</v>
      </c>
    </row>
    <row r="226" spans="1:8" ht="33" customHeight="1">
      <c r="A226" s="58" t="s">
        <v>69</v>
      </c>
      <c r="B226" s="55"/>
      <c r="C226" s="32">
        <f>(('[7]prix courants'!AL7/'[7]prix courants'!AF7)^(1/6)-1)*100</f>
        <v>6.0746919138987554</v>
      </c>
      <c r="D226" s="32">
        <f>('[7]prix courants'!AM7/'[7]prix courants'!AL7-1)*100</f>
        <v>-2.5221998358331499</v>
      </c>
      <c r="E226" s="32">
        <f>('[7]prix courants'!AN7/'[7]prix courants'!AM7-1)*100</f>
        <v>-3.5545688841256529</v>
      </c>
      <c r="F226" s="32">
        <f>('[7]prix courants'!AO7/'[7]prix courants'!AN7-1)*100</f>
        <v>3.0770451899671869</v>
      </c>
      <c r="G226" s="32">
        <f>('[7]prix courants'!AP7/'[7]prix courants'!AO7-1)*100</f>
        <v>-3.3727765086372874</v>
      </c>
      <c r="H226" s="32">
        <f>('[7]prix courants'!AQ7/'[7]prix courants'!AP7-1)*100</f>
        <v>-14.777526896002124</v>
      </c>
    </row>
    <row r="227" spans="1:8" ht="33" customHeight="1">
      <c r="A227" s="59" t="s">
        <v>73</v>
      </c>
      <c r="B227" s="55"/>
      <c r="C227" s="18"/>
      <c r="D227" s="18"/>
      <c r="E227" s="18"/>
      <c r="F227" s="18"/>
      <c r="G227" s="18"/>
      <c r="H227" s="18"/>
    </row>
    <row r="228" spans="1:8" ht="33" customHeight="1">
      <c r="A228" s="58" t="s">
        <v>66</v>
      </c>
      <c r="B228" s="55"/>
      <c r="C228" s="32">
        <f>SUM('[7]prix courants'!AG4:AL4)/SUM('[7]prix courants'!$AG$8:$AL$8)*100</f>
        <v>1.9510451028003097</v>
      </c>
      <c r="D228" s="32">
        <f t="shared" ref="D228:F231" si="37">D218/D$217*100</f>
        <v>1.0953510841773857</v>
      </c>
      <c r="E228" s="32">
        <f t="shared" si="37"/>
        <v>1.3385930309007232</v>
      </c>
      <c r="F228" s="32">
        <f t="shared" si="37"/>
        <v>1.2931554900328532</v>
      </c>
      <c r="G228" s="32">
        <f t="shared" ref="G228:H228" si="38">G218/G$217*100</f>
        <v>1.3737918915526548</v>
      </c>
      <c r="H228" s="32">
        <f t="shared" si="38"/>
        <v>1.4019891588759099</v>
      </c>
    </row>
    <row r="229" spans="1:8" ht="33" customHeight="1">
      <c r="A229" s="58" t="s">
        <v>67</v>
      </c>
      <c r="B229" s="55"/>
      <c r="C229" s="32">
        <f>SUM('[7]prix courants'!AG5:AL5)/SUM('[7]prix courants'!$AG$8:$AL$8)*100</f>
        <v>34.973682001473684</v>
      </c>
      <c r="D229" s="32">
        <f t="shared" si="37"/>
        <v>38.399071925754058</v>
      </c>
      <c r="E229" s="32">
        <f t="shared" si="37"/>
        <v>37.187705456936229</v>
      </c>
      <c r="F229" s="32">
        <f>F219/F$217*100</f>
        <v>37.92567692082838</v>
      </c>
      <c r="G229" s="32">
        <f t="shared" ref="G229:H229" si="39">G219/G$217*100</f>
        <v>38.233965106062506</v>
      </c>
      <c r="H229" s="32">
        <f t="shared" si="39"/>
        <v>35.800348415127601</v>
      </c>
    </row>
    <row r="230" spans="1:8" ht="33" customHeight="1">
      <c r="A230" s="58" t="s">
        <v>68</v>
      </c>
      <c r="B230" s="55"/>
      <c r="C230" s="32">
        <f>SUM('[7]prix courants'!AG6:AL6)/SUM('[7]prix courants'!$AG$8:$AL$8)*100</f>
        <v>49.139138734559744</v>
      </c>
      <c r="D230" s="32">
        <f t="shared" si="37"/>
        <v>47.626574998521129</v>
      </c>
      <c r="E230" s="32">
        <f t="shared" si="37"/>
        <v>49.048980933596319</v>
      </c>
      <c r="F230" s="32">
        <f t="shared" si="37"/>
        <v>48.402778219067535</v>
      </c>
      <c r="G230" s="32">
        <f t="shared" ref="G230:H230" si="40">G220/G$217*100</f>
        <v>48.57945274256307</v>
      </c>
      <c r="H230" s="32">
        <f t="shared" si="40"/>
        <v>51.664341585635853</v>
      </c>
    </row>
    <row r="231" spans="1:8" ht="33" customHeight="1">
      <c r="A231" s="58" t="s">
        <v>69</v>
      </c>
      <c r="B231" s="55"/>
      <c r="C231" s="32">
        <f>SUM('[7]prix courants'!AG7:AL7)/SUM('[7]prix courants'!$AG$8:$AL$8)*100</f>
        <v>13.936134161166262</v>
      </c>
      <c r="D231" s="32">
        <f t="shared" si="37"/>
        <v>12.879001991547426</v>
      </c>
      <c r="E231" s="32">
        <f t="shared" si="37"/>
        <v>12.424720578566733</v>
      </c>
      <c r="F231" s="32">
        <f t="shared" si="37"/>
        <v>12.378389370071234</v>
      </c>
      <c r="G231" s="32">
        <f t="shared" ref="G231:H231" si="41">G221/G$217*100</f>
        <v>11.812790259821766</v>
      </c>
      <c r="H231" s="32">
        <f t="shared" si="41"/>
        <v>11.13332084036063</v>
      </c>
    </row>
    <row r="232" spans="1:8" ht="7.5" customHeight="1">
      <c r="A232" s="58"/>
      <c r="B232" s="55"/>
      <c r="C232" s="18"/>
      <c r="D232" s="18"/>
      <c r="E232" s="18"/>
      <c r="F232" s="18"/>
      <c r="G232" s="18"/>
      <c r="H232" s="18"/>
    </row>
    <row r="233" spans="1:8" ht="51" customHeight="1">
      <c r="A233" s="62" t="s">
        <v>74</v>
      </c>
      <c r="B233" s="61"/>
      <c r="C233" s="61">
        <f>AVERAGE([8]RNBD!$AG$8:$AL$8)</f>
        <v>931510.16666666663</v>
      </c>
      <c r="D233" s="61">
        <f>[8]RNBD!AM8</f>
        <v>1073422</v>
      </c>
      <c r="E233" s="61">
        <f>[8]RNBD!AN8</f>
        <v>1126892</v>
      </c>
      <c r="F233" s="61">
        <f>[8]RNBD!AO8</f>
        <v>1161510</v>
      </c>
      <c r="G233" s="61">
        <f>[8]RNBD!AP8</f>
        <v>1204178</v>
      </c>
      <c r="H233" s="61">
        <f>[8]RNBD!AQ8</f>
        <v>1153319</v>
      </c>
    </row>
    <row r="234" spans="1:8" ht="32.25" customHeight="1">
      <c r="A234" s="59" t="s">
        <v>75</v>
      </c>
      <c r="B234" s="61"/>
      <c r="C234" s="61"/>
      <c r="D234" s="63"/>
      <c r="E234" s="63"/>
      <c r="F234" s="63"/>
      <c r="G234" s="63"/>
      <c r="H234" s="63"/>
    </row>
    <row r="235" spans="1:8" ht="32.25" customHeight="1">
      <c r="A235" s="64" t="s">
        <v>76</v>
      </c>
      <c r="B235" s="61"/>
      <c r="C235" s="61">
        <f>AVERAGE([8]RNBD!$AG$6:$AL$6)</f>
        <v>861542.66666666663</v>
      </c>
      <c r="D235" s="61">
        <f>[8]RNBD!AM6</f>
        <v>993750</v>
      </c>
      <c r="E235" s="61">
        <f>[8]RNBD!AN6</f>
        <v>1042207</v>
      </c>
      <c r="F235" s="61">
        <f>[8]RNBD!AO6</f>
        <v>1086860</v>
      </c>
      <c r="G235" s="61">
        <f>[8]RNBD!AP6</f>
        <v>1130276</v>
      </c>
      <c r="H235" s="61">
        <f>[8]RNBD!AQ6</f>
        <v>1073397</v>
      </c>
    </row>
    <row r="236" spans="1:8" ht="32.25" customHeight="1">
      <c r="A236" s="16" t="s">
        <v>77</v>
      </c>
      <c r="B236" s="61"/>
      <c r="C236" s="63">
        <f>AVERAGE([8]RNBD!$AG$4:$AL$4)</f>
        <v>877305.16666666663</v>
      </c>
      <c r="D236" s="63">
        <f>[8]RNBD!AM4</f>
        <v>1013229</v>
      </c>
      <c r="E236" s="63">
        <f>[8]RNBD!AN4</f>
        <v>1063045</v>
      </c>
      <c r="F236" s="63">
        <f>[8]RNBD!AO4</f>
        <v>1108463</v>
      </c>
      <c r="G236" s="63">
        <f>[8]RNBD!AP4</f>
        <v>1152806</v>
      </c>
      <c r="H236" s="63">
        <f>[8]RNBD!AQ4</f>
        <v>1089521</v>
      </c>
    </row>
    <row r="237" spans="1:8" ht="32.25" customHeight="1">
      <c r="A237" s="16" t="s">
        <v>78</v>
      </c>
      <c r="B237" s="61"/>
      <c r="C237" s="63">
        <f>AVERAGE([8]RNBD!$AG$4:$AL$4)</f>
        <v>877305.16666666663</v>
      </c>
      <c r="D237" s="63">
        <f>[8]RNBD!AM5</f>
        <v>-19479</v>
      </c>
      <c r="E237" s="63">
        <f>[8]RNBD!AN5</f>
        <v>-20838</v>
      </c>
      <c r="F237" s="63">
        <f>[8]RNBD!AO5</f>
        <v>-21603</v>
      </c>
      <c r="G237" s="63">
        <f>[8]RNBD!AP5</f>
        <v>-22530</v>
      </c>
      <c r="H237" s="63">
        <f>[8]RNBD!AQ5</f>
        <v>-16124</v>
      </c>
    </row>
    <row r="238" spans="1:8" s="65" customFormat="1" ht="32.25" customHeight="1">
      <c r="A238" s="15" t="s">
        <v>79</v>
      </c>
      <c r="B238" s="61"/>
      <c r="C238" s="63">
        <f>AVERAGE([8]RNBD!$AG$7:$AL$7)</f>
        <v>69967.5</v>
      </c>
      <c r="D238" s="63">
        <f>[8]RNBD!AM7</f>
        <v>79672</v>
      </c>
      <c r="E238" s="63">
        <f>[8]RNBD!AN7</f>
        <v>84685</v>
      </c>
      <c r="F238" s="63">
        <f>[8]RNBD!AO7</f>
        <v>74650</v>
      </c>
      <c r="G238" s="63">
        <f>[8]RNBD!AP7</f>
        <v>73902</v>
      </c>
      <c r="H238" s="63">
        <f>[8]RNBD!AQ7</f>
        <v>79922</v>
      </c>
    </row>
    <row r="239" spans="1:8" ht="32.25" customHeight="1">
      <c r="A239" s="59" t="s">
        <v>80</v>
      </c>
      <c r="B239" s="61"/>
      <c r="C239" s="63"/>
      <c r="D239" s="61"/>
      <c r="E239" s="61"/>
      <c r="F239" s="61"/>
      <c r="G239" s="61"/>
      <c r="H239" s="61"/>
    </row>
    <row r="240" spans="1:8" ht="32.25" customHeight="1">
      <c r="A240" s="58" t="s">
        <v>81</v>
      </c>
      <c r="B240" s="61"/>
      <c r="C240" s="63">
        <f>AVERAGE([8]RNBD!AG9:AL9)</f>
        <v>689859.5</v>
      </c>
      <c r="D240" s="63">
        <f>[8]RNBD!AM9</f>
        <v>787950</v>
      </c>
      <c r="E240" s="63">
        <f>[8]RNBD!AN9</f>
        <v>817775</v>
      </c>
      <c r="F240" s="63">
        <f>[8]RNBD!AO9</f>
        <v>853732</v>
      </c>
      <c r="G240" s="63">
        <f>[8]RNBD!AP9</f>
        <v>883619</v>
      </c>
      <c r="H240" s="63">
        <f>[8]RNBD!AQ9</f>
        <v>862674</v>
      </c>
    </row>
    <row r="241" spans="1:8" ht="32.25" customHeight="1">
      <c r="A241" s="31" t="s">
        <v>82</v>
      </c>
      <c r="B241" s="61"/>
      <c r="C241" s="63">
        <f>AVERAGE([8]RNBD!AG10:AL10)</f>
        <v>516376.5</v>
      </c>
      <c r="D241" s="63">
        <f>[8]RNBD!AM10</f>
        <v>586461</v>
      </c>
      <c r="E241" s="63">
        <f>[8]RNBD!AN10</f>
        <v>609560</v>
      </c>
      <c r="F241" s="63">
        <f>[8]RNBD!AO10</f>
        <v>636799</v>
      </c>
      <c r="G241" s="63">
        <f>[8]RNBD!AP10</f>
        <v>654114</v>
      </c>
      <c r="H241" s="63">
        <f>[8]RNBD!AQ10</f>
        <v>628081</v>
      </c>
    </row>
    <row r="242" spans="1:8" ht="32.25" customHeight="1">
      <c r="A242" s="31" t="s">
        <v>83</v>
      </c>
      <c r="B242" s="61"/>
      <c r="C242" s="63">
        <f>AVERAGE([8]RNBD!AG11:AL11)</f>
        <v>169239.16666666666</v>
      </c>
      <c r="D242" s="63">
        <f>[8]RNBD!AM11</f>
        <v>195644</v>
      </c>
      <c r="E242" s="63">
        <f>[8]RNBD!AN11</f>
        <v>202208</v>
      </c>
      <c r="F242" s="63">
        <f>[8]RNBD!AO11</f>
        <v>210758</v>
      </c>
      <c r="G242" s="63">
        <f>[8]RNBD!AP11</f>
        <v>222967</v>
      </c>
      <c r="H242" s="63">
        <f>[8]RNBD!AQ11</f>
        <v>227440</v>
      </c>
    </row>
    <row r="243" spans="1:8" ht="32.25" customHeight="1">
      <c r="A243" s="31" t="s">
        <v>99</v>
      </c>
      <c r="B243" s="61"/>
      <c r="C243" s="63">
        <f>AVERAGE([8]RNBD!AG12:AL12)</f>
        <v>4243.833333333333</v>
      </c>
      <c r="D243" s="63">
        <f>[8]RNBD!AM12</f>
        <v>5845</v>
      </c>
      <c r="E243" s="63">
        <f>[8]RNBD!AN12</f>
        <v>6007</v>
      </c>
      <c r="F243" s="63">
        <f>[8]RNBD!AO12</f>
        <v>6175</v>
      </c>
      <c r="G243" s="63">
        <f>[8]RNBD!AP12</f>
        <v>6538</v>
      </c>
      <c r="H243" s="63">
        <f>[8]RNBD!AQ12</f>
        <v>7153</v>
      </c>
    </row>
    <row r="244" spans="1:8" ht="32.25" customHeight="1">
      <c r="A244" s="58" t="s">
        <v>84</v>
      </c>
      <c r="B244" s="61"/>
      <c r="C244" s="63">
        <f>AVERAGE([8]RNBD!AG13:AL13)</f>
        <v>241650.66666666666</v>
      </c>
      <c r="D244" s="63">
        <f>[8]RNBD!AM13</f>
        <v>285472</v>
      </c>
      <c r="E244" s="63">
        <f>[8]RNBD!AN13</f>
        <v>309117</v>
      </c>
      <c r="F244" s="63">
        <f>[8]RNBD!AO13</f>
        <v>307778</v>
      </c>
      <c r="G244" s="63">
        <f>[8]RNBD!AP13</f>
        <v>320559</v>
      </c>
      <c r="H244" s="63">
        <f>[8]RNBD!AQ13</f>
        <v>290645</v>
      </c>
    </row>
    <row r="245" spans="1:8" ht="51" customHeight="1">
      <c r="A245" s="66" t="s">
        <v>85</v>
      </c>
      <c r="B245" s="61"/>
      <c r="C245" s="60">
        <f>(([8]RNBD!$AL$4/[8]RNBD!$AF$4)^(1/6)-1)*100</f>
        <v>4.7350804862790197</v>
      </c>
      <c r="D245" s="60">
        <f>([8]RNBD!AM8/[8]RNBD!AL8-1)*100</f>
        <v>2.8872835112465411</v>
      </c>
      <c r="E245" s="60">
        <f>([8]RNBD!AN8/[8]RNBD!AM8-1)*100</f>
        <v>4.9812655227860159</v>
      </c>
      <c r="F245" s="60">
        <f>([8]RNBD!AO8/[8]RNBD!AN8-1)*100</f>
        <v>3.0719891524653598</v>
      </c>
      <c r="G245" s="60">
        <f>([8]RNBD!AP8/[8]RNBD!AO8-1)*100</f>
        <v>3.6734939862764771</v>
      </c>
      <c r="H245" s="60">
        <f>([8]RNBD!AQ8/[8]RNBD!AP8-1)*100</f>
        <v>-4.2235450240745154</v>
      </c>
    </row>
    <row r="246" spans="1:8" ht="32.25" customHeight="1">
      <c r="A246" s="59" t="s">
        <v>75</v>
      </c>
      <c r="B246" s="61"/>
      <c r="C246" s="60"/>
      <c r="D246" s="60"/>
      <c r="E246" s="60"/>
      <c r="F246" s="60"/>
      <c r="G246" s="60"/>
      <c r="H246" s="60"/>
    </row>
    <row r="247" spans="1:8" ht="26.25" customHeight="1">
      <c r="A247" s="64" t="s">
        <v>76</v>
      </c>
      <c r="B247" s="61"/>
      <c r="C247" s="55">
        <f>(([8]RNBD!$AL$6/[8]RNBD!$AF$6)^(1/6)-1)*100</f>
        <v>4.6405576476642008</v>
      </c>
      <c r="D247" s="55">
        <f>([8]RNBD!AM6/[8]RNBD!AL6-1)*100</f>
        <v>2.5483589682732122</v>
      </c>
      <c r="E247" s="55">
        <f>([8]RNBD!AN6/[8]RNBD!AM6-1)*100</f>
        <v>4.8761761006289372</v>
      </c>
      <c r="F247" s="55">
        <f>([8]RNBD!AO6/[8]RNBD!AN6-1)*100</f>
        <v>4.2844655620236649</v>
      </c>
      <c r="G247" s="55">
        <f>([8]RNBD!AP6/[8]RNBD!AO6-1)*100</f>
        <v>3.9946267228529786</v>
      </c>
      <c r="H247" s="55">
        <f>([8]RNBD!AQ6/[8]RNBD!AP6-1)*100</f>
        <v>-5.0323106922556926</v>
      </c>
    </row>
    <row r="248" spans="1:8" ht="32.25" customHeight="1">
      <c r="A248" s="16" t="s">
        <v>77</v>
      </c>
      <c r="B248" s="61"/>
      <c r="C248" s="55">
        <f>(([8]RNBD!$AL$4/[8]RNBD!$AF$4)^(1/6)-1)*100</f>
        <v>4.7350804862790197</v>
      </c>
      <c r="D248" s="55">
        <f>([8]RNBD!AM4/[8]RNBD!AL4-1)*100</f>
        <v>2.5587327293891349</v>
      </c>
      <c r="E248" s="55">
        <f>([8]RNBD!AN4/[8]RNBD!AM4-1)*100</f>
        <v>4.9165588430650997</v>
      </c>
      <c r="F248" s="55">
        <f>([8]RNBD!AO4/[8]RNBD!AN4-1)*100</f>
        <v>4.2724437817778238</v>
      </c>
      <c r="G248" s="55">
        <f>([8]RNBD!AP4/[8]RNBD!AO4-1)*100</f>
        <v>4.0004041632422549</v>
      </c>
      <c r="H248" s="55">
        <f>([8]RNBD!AQ4/[8]RNBD!AP4-1)*100</f>
        <v>-5.4896487353466199</v>
      </c>
    </row>
    <row r="249" spans="1:8" ht="32.25" customHeight="1">
      <c r="A249" s="16" t="s">
        <v>78</v>
      </c>
      <c r="B249" s="61"/>
      <c r="C249" s="55">
        <f>(([8]RNBD!$AL$5/[8]RNBD!$AF$5)^(1/6)-1)*100</f>
        <v>10.593292193812044</v>
      </c>
      <c r="D249" s="55">
        <f>([8]RNBD!AM5/[8]RNBD!AL5-1)*100</f>
        <v>3.0907647525800552</v>
      </c>
      <c r="E249" s="55">
        <f>([8]RNBD!AN5/[8]RNBD!AM5-1)*100</f>
        <v>6.9767441860465018</v>
      </c>
      <c r="F249" s="55">
        <f>([8]RNBD!AO5/[8]RNBD!AN5-1)*100</f>
        <v>3.6711776562050158</v>
      </c>
      <c r="G249" s="55">
        <f>([8]RNBD!AP5/[8]RNBD!AO5-1)*100</f>
        <v>4.2910706846271296</v>
      </c>
      <c r="H249" s="55">
        <f>([8]RNBD!AQ5/[8]RNBD!AP5-1)*100</f>
        <v>-28.433200177541053</v>
      </c>
    </row>
    <row r="250" spans="1:8" s="65" customFormat="1" ht="32.25" customHeight="1">
      <c r="A250" s="64" t="s">
        <v>79</v>
      </c>
      <c r="B250" s="61"/>
      <c r="C250" s="55">
        <f>(([8]RNBD!$AL$7/[8]RNBD!$AF$7)^(1/6)-1)*100</f>
        <v>3.7330368108359435</v>
      </c>
      <c r="D250" s="55">
        <f>([8]RNBD!AM7/[8]RNBD!AL7-1)*100</f>
        <v>7.3110285006195763</v>
      </c>
      <c r="E250" s="55">
        <f>([8]RNBD!AN7/[8]RNBD!AM7-1)*100</f>
        <v>6.2920473943167021</v>
      </c>
      <c r="F250" s="55">
        <f>([8]RNBD!AO7/[8]RNBD!AN7-1)*100</f>
        <v>-11.849796303949933</v>
      </c>
      <c r="G250" s="55">
        <f>([8]RNBD!AP7/[8]RNBD!AO7-1)*100</f>
        <v>-1.0020093770931049</v>
      </c>
      <c r="H250" s="55">
        <f>([8]RNBD!AQ7/[8]RNBD!AP7-1)*100</f>
        <v>8.1459229790804102</v>
      </c>
    </row>
    <row r="251" spans="1:8" ht="32.25" customHeight="1">
      <c r="A251" s="59" t="s">
        <v>80</v>
      </c>
      <c r="B251" s="61"/>
      <c r="C251" s="60"/>
      <c r="D251" s="60"/>
      <c r="E251" s="60"/>
      <c r="F251" s="60"/>
      <c r="G251" s="60"/>
      <c r="H251" s="60"/>
    </row>
    <row r="252" spans="1:8" ht="32.25" customHeight="1">
      <c r="A252" s="58" t="s">
        <v>81</v>
      </c>
      <c r="B252" s="55">
        <v>81.072603945703591</v>
      </c>
      <c r="C252" s="55">
        <f>(([8]RNBD!AL9/[8]RNBD!AF9)^(1/6)-1)*100</f>
        <v>4.7201930099319167</v>
      </c>
      <c r="D252" s="55">
        <f>([8]RNBD!AM9/[8]RNBD!AL9-1)*100</f>
        <v>3.8530886392273311</v>
      </c>
      <c r="E252" s="55">
        <f>([8]RNBD!AN9/[8]RNBD!AM9-1)*100</f>
        <v>3.7851386509296203</v>
      </c>
      <c r="F252" s="55">
        <f>([8]RNBD!AO9/[8]RNBD!AN9-1)*100</f>
        <v>4.3969306960961241</v>
      </c>
      <c r="G252" s="55">
        <f>([8]RNBD!AP9/[8]RNBD!AO9-1)*100</f>
        <v>3.5007473071174466</v>
      </c>
      <c r="H252" s="55">
        <f>([8]RNBD!AQ9/[8]RNBD!AP9-1)*100</f>
        <v>-2.3703655082111141</v>
      </c>
    </row>
    <row r="253" spans="1:8" ht="32.25" customHeight="1">
      <c r="A253" s="31" t="s">
        <v>82</v>
      </c>
      <c r="B253" s="55"/>
      <c r="C253" s="55">
        <f>(([8]RNBD!AL10/[8]RNBD!AF10)^(1/6)-1)*100</f>
        <v>4.3423852112990602</v>
      </c>
      <c r="D253" s="55">
        <f>([8]RNBD!AM10/[8]RNBD!AL10-1)*100</f>
        <v>4.1963819331179986</v>
      </c>
      <c r="E253" s="55">
        <f>([8]RNBD!AN10/[8]RNBD!AM10-1)*100</f>
        <v>3.9387103319743266</v>
      </c>
      <c r="F253" s="55">
        <f>([8]RNBD!AO10/[8]RNBD!AN10-1)*100</f>
        <v>4.4686331124089484</v>
      </c>
      <c r="G253" s="55">
        <f>([8]RNBD!AP10/[8]RNBD!AO10-1)*100</f>
        <v>2.7190683402455118</v>
      </c>
      <c r="H253" s="55">
        <f>([8]RNBD!AQ10/[8]RNBD!AP10-1)*100</f>
        <v>-3.9798872979327715</v>
      </c>
    </row>
    <row r="254" spans="1:8" ht="32.25" customHeight="1">
      <c r="A254" s="31" t="s">
        <v>83</v>
      </c>
      <c r="B254" s="55">
        <v>64.863432201309621</v>
      </c>
      <c r="C254" s="55">
        <f>(([8]RNBD!AL11/[8]RNBD!AF11)^(1/6)-1)*100</f>
        <v>5.7052089855318844</v>
      </c>
      <c r="D254" s="55">
        <f>([8]RNBD!AM11/[8]RNBD!AL11-1)*100</f>
        <v>2.7272249934366055</v>
      </c>
      <c r="E254" s="55">
        <f>([8]RNBD!AN11/[8]RNBD!AM11-1)*100</f>
        <v>3.3550735008484711</v>
      </c>
      <c r="F254" s="55">
        <f>([8]RNBD!AO11/[8]RNBD!AN11-1)*100</f>
        <v>4.2283193543282138</v>
      </c>
      <c r="G254" s="55">
        <f>([8]RNBD!AP11/[8]RNBD!AO11-1)*100</f>
        <v>5.7928999136450443</v>
      </c>
      <c r="H254" s="55">
        <f>([8]RNBD!AQ11/[8]RNBD!AP11-1)*100</f>
        <v>2.0061264671453527</v>
      </c>
    </row>
    <row r="255" spans="1:8" ht="32.25" customHeight="1">
      <c r="A255" s="31" t="s">
        <v>99</v>
      </c>
      <c r="B255" s="55"/>
      <c r="C255" s="55">
        <f>(([8]RNBD!AL12/[8]RNBD!AF12)^(1/6)-1)*100</f>
        <v>12.71516057803257</v>
      </c>
      <c r="D255" s="55">
        <f>([8]RNBD!AM12/[8]RNBD!AL12-1)*100</f>
        <v>7.7617994100295018</v>
      </c>
      <c r="E255" s="55">
        <f>([8]RNBD!AN12/[8]RNBD!AM12-1)*100</f>
        <v>2.7715996578272062</v>
      </c>
      <c r="F255" s="55">
        <f>([8]RNBD!AO12/[8]RNBD!AN12-1)*100</f>
        <v>2.7967371400033247</v>
      </c>
      <c r="G255" s="55">
        <f>([8]RNBD!AP12/[8]RNBD!AO12-1)*100</f>
        <v>5.8785425101214539</v>
      </c>
      <c r="H255" s="55">
        <f>([8]RNBD!AQ12/[8]RNBD!AP12-1)*100</f>
        <v>9.4065463444478414</v>
      </c>
    </row>
    <row r="256" spans="1:8" ht="32.25" customHeight="1">
      <c r="A256" s="58" t="s">
        <v>84</v>
      </c>
      <c r="B256" s="55">
        <v>18.927396054296413</v>
      </c>
      <c r="C256" s="55">
        <f>(([8]RNBD!AL13/[8]RNBD!AF13)^(1/6)-1)*100</f>
        <v>4.1915148709865901</v>
      </c>
      <c r="D256" s="55">
        <f>([8]RNBD!AM13/[8]RNBD!AL13-1)*100</f>
        <v>0.31238689591437385</v>
      </c>
      <c r="E256" s="55">
        <f>([8]RNBD!AN13/[8]RNBD!AM13-1)*100</f>
        <v>8.2827737921757674</v>
      </c>
      <c r="F256" s="55">
        <f>([8]RNBD!AO13/[8]RNBD!AN13-1)*100</f>
        <v>-0.4331693177664131</v>
      </c>
      <c r="G256" s="55">
        <f>([8]RNBD!AP13/[8]RNBD!AO13-1)*100</f>
        <v>4.1526684818278037</v>
      </c>
      <c r="H256" s="55">
        <f>([8]RNBD!AQ13/[8]RNBD!AP13-1)*100</f>
        <v>-9.331823470874312</v>
      </c>
    </row>
    <row r="257" spans="1:8" ht="14.25" customHeight="1">
      <c r="A257" s="58"/>
      <c r="B257" s="55"/>
      <c r="C257" s="55"/>
      <c r="D257" s="18"/>
      <c r="E257" s="18"/>
      <c r="F257" s="18"/>
      <c r="G257" s="18"/>
      <c r="H257" s="18"/>
    </row>
    <row r="258" spans="1:8" ht="8.25" customHeight="1">
      <c r="A258" s="18"/>
      <c r="B258" s="67"/>
      <c r="C258" s="67"/>
      <c r="D258" s="18"/>
      <c r="E258" s="18"/>
      <c r="F258" s="18"/>
      <c r="G258" s="18"/>
      <c r="H258" s="18"/>
    </row>
    <row r="259" spans="1:8" ht="22.5" customHeight="1">
      <c r="A259" s="68"/>
      <c r="B259" s="67"/>
      <c r="C259" s="67"/>
      <c r="D259" s="18"/>
      <c r="E259" s="18"/>
      <c r="F259" s="18"/>
      <c r="G259" s="18"/>
      <c r="H259" s="18"/>
    </row>
    <row r="260" spans="1:8" ht="22.5" customHeight="1">
      <c r="A260" s="17" t="s">
        <v>86</v>
      </c>
      <c r="B260" s="69"/>
      <c r="C260" s="70"/>
      <c r="D260" s="1"/>
      <c r="E260" s="1"/>
      <c r="F260" s="1"/>
      <c r="G260" s="1"/>
      <c r="H260" s="1"/>
    </row>
    <row r="261" spans="1:8" ht="11.25" customHeight="1">
      <c r="A261" s="41"/>
      <c r="B261" s="67"/>
      <c r="C261" s="70"/>
      <c r="D261" s="18"/>
      <c r="E261" s="18"/>
      <c r="F261" s="18"/>
      <c r="G261" s="18"/>
      <c r="H261" s="18"/>
    </row>
    <row r="262" spans="1:8">
      <c r="A262" s="18"/>
      <c r="B262" s="18"/>
      <c r="C262" s="18"/>
      <c r="D262" s="18"/>
      <c r="E262" s="18"/>
      <c r="F262" s="18"/>
      <c r="G262" s="18"/>
      <c r="H262" s="18"/>
    </row>
    <row r="263" spans="1:8" ht="30.5" thickBot="1">
      <c r="A263" s="2" t="s">
        <v>87</v>
      </c>
      <c r="B263" s="3"/>
      <c r="C263" s="4"/>
      <c r="D263" s="5"/>
      <c r="E263" s="5"/>
      <c r="F263" s="5"/>
      <c r="G263" s="5"/>
      <c r="H263" s="5"/>
    </row>
    <row r="264" spans="1:8" s="10" customFormat="1" ht="32.25" customHeight="1" thickBot="1">
      <c r="A264" s="7"/>
      <c r="B264" s="8"/>
      <c r="C264" s="9" t="s">
        <v>0</v>
      </c>
      <c r="D264" s="45"/>
      <c r="E264" s="45"/>
      <c r="F264" s="45"/>
      <c r="G264" s="45"/>
      <c r="H264" s="45"/>
    </row>
    <row r="265" spans="1:8" ht="33" customHeight="1" thickBot="1">
      <c r="A265" s="11"/>
      <c r="B265" s="12"/>
      <c r="C265" s="19" t="s">
        <v>100</v>
      </c>
      <c r="D265" s="13">
        <v>2016</v>
      </c>
      <c r="E265" s="13">
        <v>2017</v>
      </c>
      <c r="F265" s="13">
        <v>2018</v>
      </c>
      <c r="G265" s="13">
        <v>2019</v>
      </c>
      <c r="H265" s="13">
        <v>2020</v>
      </c>
    </row>
    <row r="266" spans="1:8" ht="12" customHeight="1">
      <c r="A266" s="71"/>
      <c r="B266" s="55"/>
      <c r="C266" s="55"/>
      <c r="D266" s="18"/>
      <c r="E266" s="18"/>
      <c r="F266" s="18"/>
      <c r="G266" s="18"/>
      <c r="H266" s="18"/>
    </row>
    <row r="267" spans="1:8" ht="32.25" customHeight="1">
      <c r="A267" s="59" t="s">
        <v>88</v>
      </c>
      <c r="B267" s="55"/>
      <c r="C267" s="55"/>
      <c r="D267" s="18"/>
      <c r="E267" s="18"/>
      <c r="F267" s="18"/>
      <c r="G267" s="18"/>
      <c r="H267" s="18"/>
    </row>
    <row r="268" spans="1:8" ht="32.25" customHeight="1">
      <c r="A268" s="58" t="s">
        <v>89</v>
      </c>
      <c r="B268" s="55"/>
      <c r="C268" s="55">
        <f>SUM([8]RNBD!AG9:AL9)/SUM([8]RNBD!$AG$8:$AL$8)*100</f>
        <v>74.05818258201154</v>
      </c>
      <c r="D268" s="55">
        <f t="shared" ref="D268:F272" si="42">D240/D$233*100</f>
        <v>73.405426756671659</v>
      </c>
      <c r="E268" s="55">
        <f t="shared" si="42"/>
        <v>72.569066068443107</v>
      </c>
      <c r="F268" s="55">
        <f t="shared" si="42"/>
        <v>73.50190700037021</v>
      </c>
      <c r="G268" s="55">
        <f t="shared" ref="G268:H268" si="43">G240/G$233*100</f>
        <v>73.379433937507571</v>
      </c>
      <c r="H268" s="55">
        <f t="shared" si="43"/>
        <v>74.799253285517707</v>
      </c>
    </row>
    <row r="269" spans="1:8" ht="32.25" customHeight="1">
      <c r="A269" s="31" t="s">
        <v>82</v>
      </c>
      <c r="B269" s="55"/>
      <c r="C269" s="55">
        <f>SUM([8]RNBD!AG10:AL10)/SUM([8]RNBD!$AG$8:$AL$8)*100</f>
        <v>55.434338612514701</v>
      </c>
      <c r="D269" s="55">
        <f t="shared" si="42"/>
        <v>54.634710300329225</v>
      </c>
      <c r="E269" s="55">
        <f t="shared" si="42"/>
        <v>54.092140151851289</v>
      </c>
      <c r="F269" s="55">
        <f t="shared" si="42"/>
        <v>54.825098363337375</v>
      </c>
      <c r="G269" s="55">
        <f t="shared" ref="G269:H269" si="44">G241/G$233*100</f>
        <v>54.320374562564666</v>
      </c>
      <c r="H269" s="55">
        <f t="shared" si="44"/>
        <v>54.458566970629988</v>
      </c>
    </row>
    <row r="270" spans="1:8" ht="32.25" customHeight="1">
      <c r="A270" s="31" t="s">
        <v>83</v>
      </c>
      <c r="B270" s="55"/>
      <c r="C270" s="55">
        <f>SUM([8]RNBD!AG11:AL11)/SUM([8]RNBD!$AG$8:$AL$8)*100</f>
        <v>18.168257601768882</v>
      </c>
      <c r="D270" s="55">
        <f t="shared" si="42"/>
        <v>18.226196221057513</v>
      </c>
      <c r="E270" s="55">
        <f t="shared" si="42"/>
        <v>17.943866847932188</v>
      </c>
      <c r="F270" s="55">
        <f t="shared" si="42"/>
        <v>18.145173093645344</v>
      </c>
      <c r="G270" s="55">
        <f t="shared" ref="G270:H270" si="45">G242/G$233*100</f>
        <v>18.516116388108735</v>
      </c>
      <c r="H270" s="55">
        <f t="shared" si="45"/>
        <v>19.720476294936613</v>
      </c>
    </row>
    <row r="271" spans="1:8" ht="32.25" customHeight="1">
      <c r="A271" s="31" t="s">
        <v>99</v>
      </c>
      <c r="B271" s="55"/>
      <c r="C271" s="55">
        <f>SUM([8]RNBD!AG12:AL12)/SUM([8]RNBD!$AG$8:$AL$8)*100</f>
        <v>0.45558636772795996</v>
      </c>
      <c r="D271" s="55">
        <f t="shared" si="42"/>
        <v>0.54452023528491122</v>
      </c>
      <c r="E271" s="55">
        <f t="shared" si="42"/>
        <v>0.53305906865964092</v>
      </c>
      <c r="F271" s="55">
        <f t="shared" si="42"/>
        <v>0.53163554338748698</v>
      </c>
      <c r="G271" s="55">
        <f t="shared" ref="G271:H271" si="46">G243/G$233*100</f>
        <v>0.5429429868341723</v>
      </c>
      <c r="H271" s="55">
        <f t="shared" si="46"/>
        <v>0.62021001995111502</v>
      </c>
    </row>
    <row r="272" spans="1:8" ht="32.25" customHeight="1">
      <c r="A272" s="58" t="s">
        <v>84</v>
      </c>
      <c r="B272" s="55"/>
      <c r="C272" s="55">
        <f>SUM([8]RNBD!AG13:AL13)/SUM([8]RNBD!$AG$8:$AL$8)*100</f>
        <v>25.94181741798846</v>
      </c>
      <c r="D272" s="55">
        <f t="shared" si="42"/>
        <v>26.594573243328345</v>
      </c>
      <c r="E272" s="55">
        <f t="shared" si="42"/>
        <v>27.430933931556883</v>
      </c>
      <c r="F272" s="55">
        <f t="shared" si="42"/>
        <v>26.49809299962979</v>
      </c>
      <c r="G272" s="55">
        <f t="shared" ref="G272:H272" si="47">G244/G$233*100</f>
        <v>26.620566062492422</v>
      </c>
      <c r="H272" s="55">
        <f t="shared" si="47"/>
        <v>25.200746714482293</v>
      </c>
    </row>
    <row r="273" spans="1:8" ht="25.5">
      <c r="A273" s="58" t="s">
        <v>90</v>
      </c>
      <c r="B273" s="55"/>
      <c r="C273" s="55">
        <f>SUM([8]RNBD!AG14:AL14)/SUM([8]RNBD!$AG$4:$AL$4)*100</f>
        <v>21.366073492860998</v>
      </c>
      <c r="D273" s="55">
        <f t="shared" ref="D273:F273" si="48">D244/D236*100</f>
        <v>28.174479806637986</v>
      </c>
      <c r="E273" s="55">
        <f t="shared" si="48"/>
        <v>29.078449171954151</v>
      </c>
      <c r="F273" s="55">
        <f t="shared" si="48"/>
        <v>27.766195172955705</v>
      </c>
      <c r="G273" s="55">
        <f t="shared" ref="G273:H273" si="49">G244/G236*100</f>
        <v>27.806846945626585</v>
      </c>
      <c r="H273" s="55">
        <f t="shared" si="49"/>
        <v>26.676401831630596</v>
      </c>
    </row>
    <row r="274" spans="1:8" ht="33" customHeight="1">
      <c r="A274" s="14" t="s">
        <v>91</v>
      </c>
      <c r="B274" s="55"/>
      <c r="C274" s="55"/>
      <c r="D274" s="55"/>
      <c r="E274" s="55"/>
      <c r="F274" s="55"/>
      <c r="G274" s="55"/>
      <c r="H274" s="55"/>
    </row>
    <row r="275" spans="1:8" ht="33" customHeight="1">
      <c r="A275" s="36" t="s">
        <v>75</v>
      </c>
      <c r="B275" s="55"/>
      <c r="C275" s="61">
        <f>AVERAGE([9]CCN!AG7:AL7)</f>
        <v>241654.83333333334</v>
      </c>
      <c r="D275" s="61">
        <f>[9]CCN!AM7</f>
        <v>285472</v>
      </c>
      <c r="E275" s="61">
        <f>[9]CCN!AN7</f>
        <v>309117</v>
      </c>
      <c r="F275" s="61">
        <f>[9]CCN!AO7</f>
        <v>307778</v>
      </c>
      <c r="G275" s="61">
        <f>[9]CCN!AP7</f>
        <v>320556</v>
      </c>
      <c r="H275" s="61">
        <f>[9]CCN!AQ7</f>
        <v>290648</v>
      </c>
    </row>
    <row r="276" spans="1:8" ht="33" customHeight="1">
      <c r="A276" s="58" t="s">
        <v>84</v>
      </c>
      <c r="B276" s="55"/>
      <c r="C276" s="63">
        <f>AVERAGE([9]CCN!AG5:AL5)</f>
        <v>241650.66666666666</v>
      </c>
      <c r="D276" s="63">
        <f>[9]CCN!AM5</f>
        <v>285472</v>
      </c>
      <c r="E276" s="63">
        <f>[9]CCN!AN5</f>
        <v>309117</v>
      </c>
      <c r="F276" s="63">
        <f>[9]CCN!AO5</f>
        <v>307778</v>
      </c>
      <c r="G276" s="63">
        <f>[9]CCN!AP5</f>
        <v>320559</v>
      </c>
      <c r="H276" s="63">
        <f>[9]CCN!AQ5</f>
        <v>290645</v>
      </c>
    </row>
    <row r="277" spans="1:8" ht="33" customHeight="1">
      <c r="A277" s="58" t="s">
        <v>92</v>
      </c>
      <c r="B277" s="55"/>
      <c r="C277" s="63">
        <f>AVERAGE([9]CCN!AG6:AL6)</f>
        <v>4.166666666666667</v>
      </c>
      <c r="D277" s="63">
        <f>[9]CCN!AM6</f>
        <v>0</v>
      </c>
      <c r="E277" s="63">
        <f>[9]CCN!AN6</f>
        <v>0</v>
      </c>
      <c r="F277" s="63">
        <f>[9]CCN!AO6</f>
        <v>0</v>
      </c>
      <c r="G277" s="63">
        <f>[9]CCN!AP6</f>
        <v>-3</v>
      </c>
      <c r="H277" s="63">
        <f>[9]CCN!AQ6</f>
        <v>3</v>
      </c>
    </row>
    <row r="278" spans="1:8" ht="33" customHeight="1">
      <c r="A278" s="36" t="s">
        <v>80</v>
      </c>
      <c r="B278" s="55"/>
      <c r="C278" s="61">
        <f>AVERAGE([9]CCN!AG12:AL12)</f>
        <v>241654.83333333334</v>
      </c>
      <c r="D278" s="61">
        <f>[9]CCN!AM12</f>
        <v>285472</v>
      </c>
      <c r="E278" s="61">
        <f>[9]CCN!AN12</f>
        <v>309117</v>
      </c>
      <c r="F278" s="61">
        <f>[9]CCN!AO12</f>
        <v>307778</v>
      </c>
      <c r="G278" s="61">
        <f>[9]CCN!AP12</f>
        <v>320556</v>
      </c>
      <c r="H278" s="61">
        <f>[9]CCN!AQ12</f>
        <v>290648</v>
      </c>
    </row>
    <row r="279" spans="1:8" ht="33" customHeight="1">
      <c r="A279" s="58" t="s">
        <v>55</v>
      </c>
      <c r="B279" s="55"/>
      <c r="C279" s="63">
        <f>AVERAGE([9]CCN!AG9:AL9)</f>
        <v>268035.83333333331</v>
      </c>
      <c r="D279" s="63">
        <f>[9]CCN!AM9</f>
        <v>304286</v>
      </c>
      <c r="E279" s="63">
        <f>[9]CCN!AN9</f>
        <v>304200</v>
      </c>
      <c r="F279" s="63">
        <f>[9]CCN!AO9</f>
        <v>314734</v>
      </c>
      <c r="G279" s="63">
        <f>[9]CCN!AP9</f>
        <v>318680</v>
      </c>
      <c r="H279" s="63">
        <f>[9]CCN!AQ9</f>
        <v>288162</v>
      </c>
    </row>
    <row r="280" spans="1:8" ht="33" customHeight="1">
      <c r="A280" s="58" t="s">
        <v>56</v>
      </c>
      <c r="B280" s="55"/>
      <c r="C280" s="63">
        <f>AVERAGE([9]CCN!AG10:AL10)</f>
        <v>27702</v>
      </c>
      <c r="D280" s="63">
        <f>[9]CCN!AM10</f>
        <v>23912</v>
      </c>
      <c r="E280" s="63">
        <f>[9]CCN!AN10</f>
        <v>42607</v>
      </c>
      <c r="F280" s="63">
        <f>[9]CCN!AO10</f>
        <v>55508</v>
      </c>
      <c r="G280" s="63">
        <f>[9]CCN!AP10</f>
        <v>49552</v>
      </c>
      <c r="H280" s="63">
        <f>[9]CCN!AQ10</f>
        <v>21800</v>
      </c>
    </row>
    <row r="281" spans="1:8" ht="33" customHeight="1">
      <c r="A281" s="58" t="s">
        <v>93</v>
      </c>
      <c r="B281" s="55"/>
      <c r="C281" s="63">
        <f>AVERAGE([9]CCN!AG11:AL11)</f>
        <v>-54083</v>
      </c>
      <c r="D281" s="63">
        <f>[9]CCN!AM11</f>
        <v>-42726</v>
      </c>
      <c r="E281" s="63">
        <f>[9]CCN!AN11</f>
        <v>-37690</v>
      </c>
      <c r="F281" s="63">
        <f>[9]CCN!AO11</f>
        <v>-62464</v>
      </c>
      <c r="G281" s="63">
        <f>[9]CCN!AP11</f>
        <v>-47676</v>
      </c>
      <c r="H281" s="63">
        <f>[9]CCN!AQ11</f>
        <v>-19314</v>
      </c>
    </row>
    <row r="282" spans="1:8" ht="33" customHeight="1">
      <c r="A282" s="36" t="s">
        <v>94</v>
      </c>
      <c r="B282" s="55"/>
      <c r="C282" s="60">
        <f>SUM([9]CCN!$AG$11:$AL$11)/SUM('[5]Prix courants'!$AG$31:$AL$31)*100</f>
        <v>-6.1646735998933098</v>
      </c>
      <c r="D282" s="60">
        <f t="shared" ref="D282:F282" si="50">D281/D236*100</f>
        <v>-4.2168157445158005</v>
      </c>
      <c r="E282" s="60">
        <f t="shared" si="50"/>
        <v>-3.5454754972743392</v>
      </c>
      <c r="F282" s="60">
        <f t="shared" si="50"/>
        <v>-5.6351903491591511</v>
      </c>
      <c r="G282" s="60">
        <f t="shared" ref="G282:H282" si="51">G281/G236*100</f>
        <v>-4.1356481489513417</v>
      </c>
      <c r="H282" s="60">
        <f t="shared" si="51"/>
        <v>-1.7727056201762059</v>
      </c>
    </row>
    <row r="283" spans="1:8" ht="25.5">
      <c r="A283" s="25"/>
      <c r="B283" s="25"/>
      <c r="C283" s="25"/>
      <c r="D283" s="18"/>
      <c r="E283" s="18"/>
      <c r="F283" s="18"/>
      <c r="G283" s="18"/>
      <c r="H283" s="18"/>
    </row>
    <row r="284" spans="1:8">
      <c r="A284" s="18"/>
      <c r="B284" s="18"/>
      <c r="C284" s="18"/>
      <c r="D284" s="18"/>
      <c r="E284" s="18"/>
      <c r="F284" s="18"/>
      <c r="G284" s="18"/>
      <c r="H284" s="18"/>
    </row>
    <row r="285" spans="1:8" ht="20.25" customHeight="1">
      <c r="A285" s="18"/>
      <c r="B285" s="18"/>
      <c r="C285" s="18"/>
      <c r="D285" s="18"/>
      <c r="E285" s="18"/>
      <c r="F285" s="18"/>
      <c r="G285" s="18"/>
      <c r="H285" s="18"/>
    </row>
    <row r="286" spans="1:8" ht="20.25" customHeight="1">
      <c r="A286" s="18"/>
      <c r="B286" s="18"/>
      <c r="C286" s="18"/>
      <c r="D286" s="18"/>
      <c r="E286" s="18"/>
      <c r="F286" s="18"/>
      <c r="G286" s="18"/>
      <c r="H286" s="18"/>
    </row>
    <row r="287" spans="1:8" ht="20.25" customHeight="1">
      <c r="A287" s="18"/>
      <c r="B287" s="18"/>
      <c r="C287" s="18"/>
      <c r="D287" s="18"/>
      <c r="E287" s="18"/>
      <c r="F287" s="18"/>
      <c r="G287" s="18"/>
      <c r="H287" s="18"/>
    </row>
    <row r="288" spans="1:8" ht="20.25" customHeight="1">
      <c r="A288" s="18"/>
      <c r="B288" s="18"/>
      <c r="C288" s="18"/>
      <c r="D288" s="18"/>
      <c r="E288" s="18"/>
      <c r="F288" s="18"/>
      <c r="G288" s="18"/>
      <c r="H288" s="18"/>
    </row>
    <row r="289" spans="1:8" ht="20.25" customHeight="1">
      <c r="A289" s="18"/>
      <c r="B289" s="18"/>
      <c r="C289" s="18"/>
      <c r="D289" s="18"/>
      <c r="E289" s="18"/>
      <c r="F289" s="18"/>
      <c r="G289" s="18"/>
      <c r="H289" s="18"/>
    </row>
    <row r="290" spans="1:8" ht="20.25" customHeight="1">
      <c r="A290" s="18"/>
      <c r="B290" s="18"/>
      <c r="C290" s="18"/>
      <c r="D290" s="18"/>
      <c r="E290" s="18"/>
      <c r="F290" s="18"/>
      <c r="G290" s="18"/>
      <c r="H290" s="18"/>
    </row>
    <row r="291" spans="1:8" ht="20.25" customHeight="1">
      <c r="A291" s="18"/>
      <c r="B291" s="18"/>
      <c r="C291" s="18"/>
      <c r="D291" s="18"/>
      <c r="E291" s="18"/>
      <c r="F291" s="18"/>
      <c r="G291" s="18"/>
      <c r="H291" s="18"/>
    </row>
    <row r="292" spans="1:8" ht="20.25" customHeight="1">
      <c r="A292" s="18"/>
      <c r="B292" s="18"/>
      <c r="C292" s="18"/>
      <c r="D292" s="18"/>
      <c r="E292" s="18"/>
      <c r="F292" s="18"/>
      <c r="G292" s="18"/>
      <c r="H292" s="18"/>
    </row>
    <row r="293" spans="1:8" ht="20.25" customHeight="1">
      <c r="A293" s="18"/>
      <c r="B293" s="18"/>
      <c r="C293" s="18"/>
      <c r="D293" s="18"/>
      <c r="E293" s="18"/>
      <c r="F293" s="18"/>
      <c r="G293" s="18"/>
      <c r="H293" s="18"/>
    </row>
    <row r="294" spans="1:8" ht="20.25" customHeight="1">
      <c r="A294" s="18"/>
      <c r="B294" s="18"/>
      <c r="C294" s="18"/>
      <c r="D294" s="18"/>
      <c r="E294" s="18"/>
      <c r="F294" s="18"/>
      <c r="G294" s="18"/>
      <c r="H294" s="18"/>
    </row>
    <row r="295" spans="1:8" ht="20.25" customHeight="1">
      <c r="A295" s="18"/>
      <c r="B295" s="18"/>
      <c r="C295" s="18"/>
      <c r="D295" s="18"/>
      <c r="E295" s="18"/>
      <c r="F295" s="18"/>
      <c r="G295" s="18"/>
      <c r="H295" s="18"/>
    </row>
    <row r="296" spans="1:8" ht="20.25" customHeight="1">
      <c r="A296" s="18"/>
      <c r="B296" s="18"/>
      <c r="C296" s="18"/>
      <c r="D296" s="18"/>
      <c r="E296" s="18"/>
      <c r="F296" s="18"/>
      <c r="G296" s="18"/>
      <c r="H296" s="18"/>
    </row>
    <row r="297" spans="1:8" ht="20.25" customHeight="1">
      <c r="A297" s="18"/>
      <c r="B297" s="18"/>
      <c r="C297" s="18"/>
      <c r="D297" s="18"/>
      <c r="E297" s="18"/>
      <c r="F297" s="18"/>
      <c r="G297" s="18"/>
      <c r="H297" s="18"/>
    </row>
    <row r="298" spans="1:8" ht="20.25" customHeight="1">
      <c r="A298" s="18"/>
      <c r="B298" s="18"/>
      <c r="C298" s="18"/>
      <c r="D298" s="18"/>
      <c r="E298" s="18"/>
      <c r="F298" s="18"/>
      <c r="G298" s="18"/>
      <c r="H298" s="18"/>
    </row>
    <row r="299" spans="1:8" ht="20.25" customHeight="1">
      <c r="A299" s="18"/>
      <c r="B299" s="18"/>
      <c r="C299" s="18"/>
      <c r="D299" s="18"/>
      <c r="E299" s="18"/>
      <c r="F299" s="18"/>
      <c r="G299" s="18"/>
      <c r="H299" s="18"/>
    </row>
    <row r="300" spans="1:8" ht="20.25" customHeight="1">
      <c r="A300" s="18"/>
      <c r="B300" s="18"/>
      <c r="C300" s="18"/>
      <c r="D300" s="18"/>
      <c r="E300" s="18"/>
      <c r="F300" s="18"/>
      <c r="G300" s="18"/>
      <c r="H300" s="18"/>
    </row>
    <row r="301" spans="1:8" ht="20.25" customHeight="1">
      <c r="A301" s="18"/>
      <c r="B301" s="18"/>
      <c r="C301" s="18"/>
      <c r="D301" s="18"/>
      <c r="E301" s="18"/>
      <c r="F301" s="18"/>
      <c r="G301" s="18"/>
      <c r="H301" s="18"/>
    </row>
    <row r="302" spans="1:8" ht="20.25" customHeight="1">
      <c r="A302" s="18"/>
      <c r="B302" s="18"/>
      <c r="C302" s="18"/>
      <c r="D302" s="18"/>
      <c r="E302" s="18"/>
      <c r="F302" s="18"/>
      <c r="G302" s="18"/>
      <c r="H302" s="18"/>
    </row>
    <row r="303" spans="1:8" ht="20.25" customHeight="1">
      <c r="A303" s="18"/>
      <c r="B303" s="18"/>
      <c r="C303" s="18"/>
      <c r="D303" s="18"/>
      <c r="E303" s="18"/>
      <c r="F303" s="18"/>
      <c r="G303" s="18"/>
      <c r="H303" s="18"/>
    </row>
    <row r="304" spans="1:8" ht="20.25" customHeight="1">
      <c r="A304" s="18"/>
      <c r="B304" s="18"/>
      <c r="C304" s="18"/>
      <c r="D304" s="18"/>
      <c r="E304" s="18"/>
      <c r="F304" s="18"/>
      <c r="G304" s="18"/>
      <c r="H304" s="18"/>
    </row>
    <row r="305" spans="1:8" ht="20.25" customHeight="1">
      <c r="A305" s="18"/>
      <c r="B305" s="18"/>
      <c r="C305" s="18"/>
      <c r="D305" s="18"/>
      <c r="E305" s="18"/>
      <c r="F305" s="18"/>
      <c r="G305" s="18"/>
      <c r="H305" s="18"/>
    </row>
    <row r="306" spans="1:8" ht="20.25" customHeight="1">
      <c r="A306" s="18"/>
      <c r="B306" s="18"/>
      <c r="C306" s="18"/>
      <c r="D306" s="18"/>
      <c r="E306" s="18"/>
      <c r="F306" s="18"/>
      <c r="G306" s="18"/>
      <c r="H306" s="18"/>
    </row>
    <row r="307" spans="1:8" ht="20.25" customHeight="1">
      <c r="A307" s="18"/>
      <c r="B307" s="18"/>
      <c r="C307" s="18"/>
      <c r="D307" s="18"/>
      <c r="E307" s="18"/>
      <c r="F307" s="18"/>
      <c r="G307" s="18"/>
      <c r="H307" s="18"/>
    </row>
    <row r="308" spans="1:8" ht="20.25" customHeight="1">
      <c r="A308" s="18"/>
      <c r="B308" s="18"/>
      <c r="C308" s="18"/>
      <c r="D308" s="18"/>
      <c r="E308" s="18"/>
      <c r="F308" s="18"/>
      <c r="G308" s="18"/>
      <c r="H308" s="18"/>
    </row>
    <row r="309" spans="1:8" ht="20.25" customHeight="1">
      <c r="A309" s="18"/>
      <c r="B309" s="18"/>
      <c r="C309" s="18"/>
      <c r="D309" s="18"/>
      <c r="E309" s="18"/>
      <c r="F309" s="18"/>
      <c r="G309" s="18"/>
      <c r="H309" s="18"/>
    </row>
    <row r="310" spans="1:8" ht="20.25" customHeight="1">
      <c r="A310" s="18"/>
      <c r="B310" s="18"/>
      <c r="C310" s="18"/>
      <c r="D310" s="18"/>
      <c r="E310" s="18"/>
      <c r="F310" s="18"/>
      <c r="G310" s="18"/>
      <c r="H310" s="18"/>
    </row>
    <row r="311" spans="1:8" ht="20.25" customHeight="1">
      <c r="A311" s="18"/>
      <c r="B311" s="18"/>
      <c r="C311" s="18"/>
      <c r="D311" s="18"/>
      <c r="E311" s="18"/>
      <c r="F311" s="18"/>
      <c r="G311" s="18"/>
      <c r="H311" s="18"/>
    </row>
    <row r="312" spans="1:8" ht="20.25" customHeight="1">
      <c r="A312" s="18"/>
      <c r="B312" s="18"/>
      <c r="C312" s="18"/>
      <c r="D312" s="18"/>
      <c r="E312" s="18"/>
      <c r="F312" s="18"/>
      <c r="G312" s="18"/>
      <c r="H312" s="18"/>
    </row>
    <row r="313" spans="1:8" ht="20.25" customHeight="1">
      <c r="A313" s="18"/>
      <c r="B313" s="18"/>
      <c r="C313" s="18"/>
      <c r="D313" s="18"/>
      <c r="E313" s="18"/>
      <c r="F313" s="18"/>
      <c r="G313" s="18"/>
      <c r="H313" s="18"/>
    </row>
    <row r="314" spans="1:8" ht="20.25" customHeight="1">
      <c r="A314" s="18"/>
      <c r="B314" s="18"/>
      <c r="C314" s="18"/>
      <c r="D314" s="18"/>
      <c r="E314" s="18"/>
      <c r="F314" s="18"/>
      <c r="G314" s="18"/>
      <c r="H314" s="18"/>
    </row>
    <row r="315" spans="1:8" ht="20.25" customHeight="1">
      <c r="A315" s="18"/>
      <c r="B315" s="18"/>
      <c r="C315" s="18"/>
      <c r="D315" s="18"/>
      <c r="E315" s="18"/>
      <c r="F315" s="18"/>
      <c r="G315" s="18"/>
      <c r="H315" s="18"/>
    </row>
    <row r="316" spans="1:8" ht="20.25" customHeight="1">
      <c r="A316" s="18"/>
      <c r="B316" s="18"/>
      <c r="C316" s="18"/>
      <c r="D316" s="18"/>
      <c r="E316" s="18"/>
      <c r="F316" s="18"/>
      <c r="G316" s="18"/>
      <c r="H316" s="18"/>
    </row>
    <row r="317" spans="1:8" ht="20.25" customHeight="1">
      <c r="A317" s="18"/>
      <c r="B317" s="18"/>
      <c r="C317" s="18"/>
      <c r="D317" s="18"/>
      <c r="E317" s="18"/>
      <c r="F317" s="18"/>
      <c r="G317" s="18"/>
      <c r="H317" s="18"/>
    </row>
    <row r="318" spans="1:8" ht="20.25" customHeight="1">
      <c r="A318" s="18"/>
      <c r="B318" s="18"/>
      <c r="C318" s="18"/>
      <c r="D318" s="18"/>
      <c r="E318" s="18"/>
      <c r="F318" s="18"/>
      <c r="G318" s="18"/>
      <c r="H318" s="18"/>
    </row>
    <row r="319" spans="1:8" ht="20.25" customHeight="1">
      <c r="A319" s="18"/>
      <c r="B319" s="18"/>
      <c r="C319" s="18"/>
      <c r="D319" s="18"/>
      <c r="E319" s="18"/>
      <c r="F319" s="18"/>
      <c r="G319" s="18"/>
      <c r="H319" s="18"/>
    </row>
    <row r="320" spans="1:8" ht="20.25" customHeight="1">
      <c r="A320" s="18"/>
      <c r="B320" s="18"/>
      <c r="C320" s="18"/>
      <c r="D320" s="18"/>
      <c r="E320" s="18"/>
      <c r="F320" s="18"/>
      <c r="G320" s="18"/>
      <c r="H320" s="18"/>
    </row>
    <row r="321" spans="1:8" ht="20.25" customHeight="1">
      <c r="A321" s="18"/>
      <c r="B321" s="18"/>
      <c r="C321" s="18"/>
      <c r="D321" s="18"/>
      <c r="E321" s="18"/>
      <c r="F321" s="18"/>
      <c r="G321" s="18"/>
      <c r="H321" s="18"/>
    </row>
    <row r="322" spans="1:8" ht="20.25" customHeight="1">
      <c r="A322" s="18"/>
      <c r="B322" s="18"/>
      <c r="C322" s="18"/>
      <c r="D322" s="18"/>
      <c r="E322" s="18"/>
      <c r="F322" s="18"/>
      <c r="G322" s="18"/>
      <c r="H322" s="18"/>
    </row>
    <row r="323" spans="1:8" ht="20.25" customHeight="1">
      <c r="A323" s="18"/>
      <c r="B323" s="18"/>
      <c r="C323" s="18"/>
      <c r="D323" s="18"/>
      <c r="E323" s="18"/>
      <c r="F323" s="18"/>
      <c r="G323" s="18"/>
      <c r="H323" s="18"/>
    </row>
    <row r="324" spans="1:8" ht="20.25" customHeight="1">
      <c r="A324" s="18"/>
      <c r="B324" s="18"/>
      <c r="C324" s="18"/>
      <c r="D324" s="18"/>
      <c r="E324" s="18"/>
      <c r="F324" s="18"/>
      <c r="G324" s="18"/>
      <c r="H324" s="18"/>
    </row>
    <row r="325" spans="1:8" ht="20.25" customHeight="1">
      <c r="A325" s="18"/>
      <c r="B325" s="18"/>
      <c r="C325" s="18"/>
      <c r="D325" s="18"/>
      <c r="E325" s="18"/>
      <c r="F325" s="18"/>
      <c r="G325" s="18"/>
      <c r="H325" s="18"/>
    </row>
    <row r="326" spans="1:8" ht="20.25" customHeight="1">
      <c r="A326" s="18"/>
      <c r="B326" s="18"/>
      <c r="C326" s="18"/>
      <c r="D326" s="18"/>
      <c r="E326" s="18"/>
      <c r="F326" s="18"/>
      <c r="G326" s="18"/>
      <c r="H326" s="18"/>
    </row>
    <row r="327" spans="1:8" ht="20.25" customHeight="1">
      <c r="A327" s="18"/>
      <c r="B327" s="18"/>
      <c r="C327" s="18"/>
      <c r="D327" s="18"/>
      <c r="E327" s="18"/>
      <c r="F327" s="18"/>
      <c r="G327" s="18"/>
      <c r="H327" s="18"/>
    </row>
    <row r="328" spans="1:8" ht="20.25" customHeight="1">
      <c r="A328" s="18"/>
      <c r="B328" s="18"/>
      <c r="C328" s="18"/>
      <c r="D328" s="18"/>
      <c r="E328" s="18"/>
      <c r="F328" s="18"/>
      <c r="G328" s="18"/>
      <c r="H328" s="18"/>
    </row>
    <row r="329" spans="1:8" ht="20.25" customHeight="1">
      <c r="A329" s="18"/>
      <c r="B329" s="18"/>
      <c r="C329" s="18"/>
      <c r="D329" s="18"/>
      <c r="E329" s="18"/>
      <c r="F329" s="18"/>
      <c r="G329" s="18"/>
      <c r="H329" s="18"/>
    </row>
    <row r="330" spans="1:8" ht="20.25" customHeight="1">
      <c r="A330" s="18"/>
      <c r="B330" s="18"/>
      <c r="C330" s="18"/>
      <c r="D330" s="18"/>
      <c r="E330" s="18"/>
      <c r="F330" s="18"/>
      <c r="G330" s="18"/>
      <c r="H330" s="18"/>
    </row>
    <row r="331" spans="1:8" ht="20.25" customHeight="1">
      <c r="A331" s="18"/>
      <c r="B331" s="18"/>
      <c r="C331" s="18"/>
      <c r="D331" s="18"/>
      <c r="E331" s="18"/>
      <c r="F331" s="18"/>
      <c r="G331" s="18"/>
      <c r="H331" s="18"/>
    </row>
    <row r="332" spans="1:8" ht="20.25" customHeight="1">
      <c r="A332" s="18"/>
      <c r="B332" s="18"/>
      <c r="C332" s="18"/>
      <c r="D332" s="18"/>
      <c r="E332" s="18"/>
      <c r="F332" s="18"/>
      <c r="G332" s="18"/>
      <c r="H332" s="18"/>
    </row>
    <row r="333" spans="1:8" ht="20.25" customHeight="1">
      <c r="A333" s="18"/>
      <c r="B333" s="18"/>
      <c r="C333" s="18"/>
      <c r="D333" s="18"/>
      <c r="E333" s="18"/>
      <c r="F333" s="18"/>
      <c r="G333" s="18"/>
      <c r="H333" s="18"/>
    </row>
    <row r="334" spans="1:8" ht="20.25" customHeight="1">
      <c r="A334" s="18"/>
      <c r="B334" s="18"/>
      <c r="C334" s="18"/>
      <c r="D334" s="18"/>
      <c r="E334" s="18"/>
      <c r="F334" s="18"/>
      <c r="G334" s="18"/>
      <c r="H334" s="18"/>
    </row>
    <row r="335" spans="1:8" ht="20.25" customHeight="1">
      <c r="A335" s="18"/>
      <c r="B335" s="18"/>
      <c r="C335" s="18"/>
      <c r="D335" s="18"/>
      <c r="E335" s="18"/>
      <c r="F335" s="18"/>
      <c r="G335" s="18"/>
      <c r="H335" s="18"/>
    </row>
    <row r="336" spans="1:8" ht="2.25" customHeight="1">
      <c r="A336" s="18"/>
      <c r="B336" s="18"/>
      <c r="C336" s="18"/>
      <c r="D336" s="18"/>
      <c r="E336" s="18"/>
      <c r="F336" s="18"/>
      <c r="G336" s="18"/>
      <c r="H336" s="18"/>
    </row>
    <row r="337" spans="1:8" ht="2.25" customHeight="1">
      <c r="A337" s="18"/>
      <c r="B337" s="18"/>
      <c r="C337" s="18"/>
      <c r="D337" s="18"/>
      <c r="E337" s="18"/>
      <c r="F337" s="18"/>
      <c r="G337" s="18"/>
      <c r="H337" s="18"/>
    </row>
    <row r="338" spans="1:8" ht="2.25" customHeight="1">
      <c r="A338" s="18"/>
      <c r="B338" s="18"/>
      <c r="C338" s="18"/>
      <c r="D338" s="18"/>
      <c r="E338" s="18"/>
      <c r="F338" s="18"/>
      <c r="G338" s="18"/>
      <c r="H338" s="18"/>
    </row>
    <row r="339" spans="1:8" ht="20.25" customHeight="1">
      <c r="A339" s="18"/>
      <c r="B339" s="18"/>
      <c r="C339" s="18"/>
      <c r="D339" s="18"/>
      <c r="E339" s="18"/>
      <c r="F339" s="18"/>
      <c r="G339" s="18"/>
      <c r="H339" s="18"/>
    </row>
    <row r="340" spans="1:8" ht="20.25" customHeight="1">
      <c r="A340" s="18"/>
      <c r="B340" s="18"/>
      <c r="C340" s="18"/>
      <c r="D340" s="18"/>
      <c r="E340" s="18"/>
      <c r="F340" s="18"/>
      <c r="G340" s="18"/>
      <c r="H340" s="18"/>
    </row>
    <row r="341" spans="1:8" ht="20.25" customHeight="1">
      <c r="A341" s="18"/>
      <c r="B341" s="18"/>
      <c r="C341" s="18"/>
      <c r="D341" s="18"/>
      <c r="E341" s="18"/>
      <c r="F341" s="18"/>
      <c r="G341" s="18"/>
      <c r="H341" s="18"/>
    </row>
    <row r="342" spans="1:8" ht="22.5" customHeight="1">
      <c r="A342" s="72"/>
      <c r="B342" s="73"/>
      <c r="C342" s="70"/>
      <c r="D342" s="40"/>
      <c r="E342" s="40"/>
      <c r="F342" s="40"/>
      <c r="G342" s="40"/>
      <c r="H342" s="40"/>
    </row>
    <row r="343" spans="1:8" ht="6.75" customHeight="1">
      <c r="A343" s="74"/>
      <c r="B343" s="73"/>
      <c r="C343" s="75"/>
      <c r="D343" s="40"/>
      <c r="E343" s="40"/>
      <c r="F343" s="40"/>
      <c r="G343" s="40"/>
      <c r="H343" s="40"/>
    </row>
    <row r="344" spans="1:8" ht="22.5" customHeight="1">
      <c r="A344" s="17" t="s">
        <v>95</v>
      </c>
      <c r="B344" s="73"/>
      <c r="C344" s="75"/>
      <c r="D344" s="40"/>
      <c r="E344" s="40"/>
      <c r="F344" s="40"/>
      <c r="G344" s="40"/>
      <c r="H344" s="40"/>
    </row>
    <row r="345" spans="1:8" ht="22.5" customHeight="1">
      <c r="A345" s="76" t="s">
        <v>96</v>
      </c>
      <c r="B345" s="73"/>
      <c r="C345" s="75"/>
      <c r="D345" s="40"/>
      <c r="E345" s="40"/>
      <c r="F345" s="40"/>
      <c r="G345" s="40"/>
      <c r="H345" s="40"/>
    </row>
    <row r="346" spans="1:8" ht="9" customHeight="1">
      <c r="A346" s="41"/>
      <c r="B346" s="73"/>
      <c r="C346" s="75"/>
      <c r="D346" s="40"/>
      <c r="E346" s="40"/>
      <c r="F346" s="40"/>
      <c r="G346" s="40"/>
      <c r="H346" s="40"/>
    </row>
    <row r="347" spans="1:8" ht="6" customHeight="1">
      <c r="A347" s="77"/>
      <c r="B347" s="56"/>
      <c r="C347" s="56"/>
      <c r="D347" s="40"/>
      <c r="E347" s="40"/>
      <c r="F347" s="40"/>
      <c r="G347" s="40"/>
      <c r="H347" s="40"/>
    </row>
  </sheetData>
  <pageMargins left="0.31496062992125984" right="0.19685039370078741" top="0.43307086614173229" bottom="0.39370078740157483" header="0.27559055118110237" footer="0.15748031496062992"/>
  <pageSetup paperSize="9" scale="40" firstPageNumber="2" orientation="portrait" useFirstPageNumber="1" r:id="rId1"/>
  <headerFooter alignWithMargins="0">
    <oddFooter>&amp;C&amp;"Times New Roman,Normal"&amp;26&amp;P</oddFooter>
  </headerFooter>
  <rowBreaks count="5" manualBreakCount="5">
    <brk id="67" max="8" man="1"/>
    <brk id="131" max="8" man="1"/>
    <brk id="202" max="8" man="1"/>
    <brk id="261" max="16383" man="1"/>
    <brk id="3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Indicateurs macro-économiques</vt:lpstr>
      <vt:lpstr>'Indicateurs macro-économiques'!Zone_d_impression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Asri Najlae</dc:creator>
  <cp:lastModifiedBy>MELYANI Hasnaa Soraya</cp:lastModifiedBy>
  <cp:lastPrinted>2022-02-03T11:33:09Z</cp:lastPrinted>
  <dcterms:created xsi:type="dcterms:W3CDTF">2018-10-11T16:29:48Z</dcterms:created>
  <dcterms:modified xsi:type="dcterms:W3CDTF">2022-02-17T10:49:21Z</dcterms:modified>
</cp:coreProperties>
</file>